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 - Optické propojení  VS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 - Optické propojení  VS...'!$C$90:$K$297</definedName>
    <definedName name="_xlnm.Print_Area" localSheetId="1">'D - Optické propojení  VS...'!$C$4:$J$39,'D - Optické propojení  VS...'!$C$45:$J$72,'D - Optické propojení  VS...'!$C$78:$K$297</definedName>
    <definedName name="_xlnm.Print_Titles" localSheetId="1">'D - Optické propojení  VS...'!$90:$90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T287"/>
  <c r="R288"/>
  <c r="R287"/>
  <c r="P288"/>
  <c r="P287"/>
  <c r="BK288"/>
  <c r="BK287"/>
  <c r="J287"/>
  <c r="J288"/>
  <c r="BE288"/>
  <c r="J71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44"/>
  <c r="BH244"/>
  <c r="BG244"/>
  <c r="BF244"/>
  <c r="T244"/>
  <c r="T243"/>
  <c r="R244"/>
  <c r="R243"/>
  <c r="P244"/>
  <c r="P243"/>
  <c r="BK244"/>
  <c r="BK243"/>
  <c r="J243"/>
  <c r="J244"/>
  <c r="BE244"/>
  <c r="J70"/>
  <c r="BI242"/>
  <c r="BH242"/>
  <c r="BG242"/>
  <c r="BF242"/>
  <c r="T242"/>
  <c r="T241"/>
  <c r="T240"/>
  <c r="R242"/>
  <c r="R241"/>
  <c r="R240"/>
  <c r="P242"/>
  <c r="P241"/>
  <c r="P240"/>
  <c r="BK242"/>
  <c r="BK241"/>
  <c r="J241"/>
  <c r="BK240"/>
  <c r="J240"/>
  <c r="J242"/>
  <c r="BE242"/>
  <c r="J69"/>
  <c r="J68"/>
  <c r="BI239"/>
  <c r="BH239"/>
  <c r="BG239"/>
  <c r="BF239"/>
  <c r="T239"/>
  <c r="T238"/>
  <c r="R239"/>
  <c r="R238"/>
  <c r="P239"/>
  <c r="P238"/>
  <c r="BK239"/>
  <c r="BK238"/>
  <c r="J238"/>
  <c r="J239"/>
  <c r="BE239"/>
  <c r="J67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T213"/>
  <c r="R214"/>
  <c r="R213"/>
  <c r="P214"/>
  <c r="P213"/>
  <c r="BK214"/>
  <c r="BK213"/>
  <c r="J213"/>
  <c r="J214"/>
  <c r="BE214"/>
  <c r="J66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T188"/>
  <c r="R189"/>
  <c r="R188"/>
  <c r="P189"/>
  <c r="P188"/>
  <c r="BK189"/>
  <c r="BK188"/>
  <c r="J188"/>
  <c r="J189"/>
  <c r="BE189"/>
  <c r="J65"/>
  <c r="BI184"/>
  <c r="BH184"/>
  <c r="BG184"/>
  <c r="BF184"/>
  <c r="T184"/>
  <c r="T183"/>
  <c r="R184"/>
  <c r="R183"/>
  <c r="P184"/>
  <c r="P183"/>
  <c r="BK184"/>
  <c r="BK183"/>
  <c r="J183"/>
  <c r="J184"/>
  <c r="BE184"/>
  <c r="J64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8"/>
  <c r="BH168"/>
  <c r="BG168"/>
  <c r="BF168"/>
  <c r="T168"/>
  <c r="R168"/>
  <c r="P168"/>
  <c r="BK168"/>
  <c r="J168"/>
  <c r="BE168"/>
  <c r="BI164"/>
  <c r="BH164"/>
  <c r="BG164"/>
  <c r="BF164"/>
  <c r="T164"/>
  <c r="T163"/>
  <c r="R164"/>
  <c r="R163"/>
  <c r="P164"/>
  <c r="P163"/>
  <c r="BK164"/>
  <c r="BK163"/>
  <c r="J163"/>
  <c r="J164"/>
  <c r="BE164"/>
  <c r="J63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24"/>
  <c r="BH124"/>
  <c r="BG124"/>
  <c r="BF124"/>
  <c r="T124"/>
  <c r="R124"/>
  <c r="P124"/>
  <c r="BK124"/>
  <c r="J124"/>
  <c r="BE124"/>
  <c r="BI118"/>
  <c r="BH118"/>
  <c r="BG118"/>
  <c r="BF118"/>
  <c r="T118"/>
  <c r="T117"/>
  <c r="R118"/>
  <c r="R117"/>
  <c r="P118"/>
  <c r="P117"/>
  <c r="BK118"/>
  <c r="BK117"/>
  <c r="J117"/>
  <c r="J118"/>
  <c r="BE118"/>
  <c r="J62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06"/>
  <c r="BH106"/>
  <c r="BG106"/>
  <c r="BF106"/>
  <c r="T106"/>
  <c r="R106"/>
  <c r="P106"/>
  <c r="BK106"/>
  <c r="J106"/>
  <c r="BE106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F37"/>
  <c i="1" r="BD55"/>
  <c i="2" r="BH94"/>
  <c r="F36"/>
  <c i="1" r="BC55"/>
  <c i="2" r="BG94"/>
  <c r="F35"/>
  <c i="1" r="BB55"/>
  <c i="2" r="BF94"/>
  <c r="J34"/>
  <c i="1" r="AW55"/>
  <c i="2" r="F34"/>
  <c i="1" r="BA55"/>
  <c i="2" r="T94"/>
  <c r="T93"/>
  <c r="T92"/>
  <c r="T91"/>
  <c r="R94"/>
  <c r="R93"/>
  <c r="R92"/>
  <c r="R91"/>
  <c r="P94"/>
  <c r="P93"/>
  <c r="P92"/>
  <c r="P91"/>
  <c i="1" r="AU55"/>
  <c i="2" r="BK94"/>
  <c r="BK93"/>
  <c r="J93"/>
  <c r="BK92"/>
  <c r="J92"/>
  <c r="BK91"/>
  <c r="J91"/>
  <c r="J59"/>
  <c r="J30"/>
  <c i="1" r="AG55"/>
  <c i="2" r="J94"/>
  <c r="BE94"/>
  <c r="J33"/>
  <c i="1" r="AV55"/>
  <c i="2" r="F33"/>
  <c i="1" r="AZ55"/>
  <c i="2" r="J61"/>
  <c r="J60"/>
  <c r="J88"/>
  <c r="J87"/>
  <c r="F87"/>
  <c r="F85"/>
  <c r="E83"/>
  <c r="J55"/>
  <c r="J54"/>
  <c r="F54"/>
  <c r="F52"/>
  <c r="E50"/>
  <c r="J39"/>
  <c r="J18"/>
  <c r="E18"/>
  <c r="F88"/>
  <c r="F55"/>
  <c r="J17"/>
  <c r="J12"/>
  <c r="J85"/>
  <c r="J52"/>
  <c r="E7"/>
  <c r="E8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<sst xmlns="http://schemas.openxmlformats.org/spreadsheetml/2006/main">
  <si>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</si>
  <si>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</si>
  <si>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</si>
  <si>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</si>
  <si>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</si>
  <si>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{66f33d33-aea2-49f9-9be2-5c965f4ea394}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</si>
  <si>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</si>
  <si>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</si>
  <si>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</si>
  <si>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</si>
  <si>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</si>
  <si>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</si>
  <si>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</si>
  <si>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</si>
  <si>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TV19-007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</si>
  <si>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</si>
  <si>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</si>
  <si>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Optický propoj (VS11-VS12)</t>
  </si>
  <si>
    <t>KSO:</t>
  </si>
  <si>
    <t>CC-CZ:</t>
  </si>
  <si>
    <t>Místo:</t>
  </si>
  <si>
    <t xml:space="preserve"> </t>
  </si>
  <si>
    <t>Datum:</t>
  </si>
  <si>
    <t>13. 3. 2019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</si>
  <si>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</si>
  <si>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</si>
  <si>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</si>
  <si>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</si>
  <si>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</si>
  <si>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</si>
  <si>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</si>
  <si>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</si>
  <si>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</si>
  <si>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</si>
  <si>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</si>
  <si>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</si>
  <si>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</si>
  <si>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</si>
  <si>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</si>
  <si>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</si>
  <si>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</si>
  <si>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</si>
  <si>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</si>
  <si>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</si>
  <si>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</si>
  <si>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</si>
  <si>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</si>
  <si>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</si>
  <si>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</si>
  <si>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</si>
  <si>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</si>
  <si>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</si>
  <si>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</si>
  <si>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</si>
  <si>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</si>
  <si>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</si>
  <si>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</si>
  <si>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</si>
  <si>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</si>
  <si>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</si>
  <si>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</si>
  <si>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</si>
  <si>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</si>
  <si>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</si>
  <si>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</si>
  <si>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</si>
  <si>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</si>
  <si>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</si>
  <si>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</si>
  <si>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</si>
  <si>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</si>
  <si>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</si>
  <si>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</si>
  <si>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</si>
  <si>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</si>
  <si>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</si>
  <si>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Optické propojení  VS11 - VS12</t>
  </si>
  <si>
    <t>STA</t>
  </si>
  <si>
    <t>1</t>
  </si>
  <si>
    <t>{daee4462-7de5-4028-8c16-7a1a2969466a}</t>
  </si>
  <si>
    <t>2</t>
  </si>
  <si>
    <t>KRYCÍ LIST SOUPISU PRACÍ</t>
  </si>
  <si>
    <t>Objekt:</t>
  </si>
  <si>
    <t xml:space="preserve">D - Optické propojení  VS11 - VS12</t>
  </si>
  <si>
    <t>Tomanová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</si>
  <si>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</si>
  <si>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</si>
  <si>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</si>
  <si>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</si>
  <si>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</si>
  <si>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</si>
  <si>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</si>
  <si>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</si>
  <si>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</si>
  <si>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</si>
  <si>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</si>
  <si>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</si>
  <si>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</si>
  <si>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</si>
  <si>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 - PŘENOS</t>
  </si>
  <si>
    <t xml:space="preserve">    46-M - Zemní  a pomocné práce při elektromontážích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</si>
  <si>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</si>
  <si>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</si>
  <si>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</si>
  <si>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</si>
  <si>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</si>
  <si>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</si>
  <si>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</si>
  <si>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</si>
  <si>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</si>
  <si>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</si>
  <si>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</si>
  <si>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</si>
  <si>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</si>
  <si>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</si>
  <si>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</si>
  <si>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</si>
  <si>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</si>
  <si>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</si>
  <si>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</si>
  <si>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</si>
  <si>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</si>
  <si>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</si>
  <si>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2019 01</t>
  </si>
  <si>
    <t>4</t>
  </si>
  <si>
    <t>-404418227</t>
  </si>
  <si>
    <t>VV</t>
  </si>
  <si>
    <t>kabelová rýha v zatravněné ploše - dl.110 m</t>
  </si>
  <si>
    <t>0,1*1,0*110,0</t>
  </si>
  <si>
    <t>181301101</t>
  </si>
  <si>
    <t>Rozprostření ornice tl vrstvy do 100 mm pl do 500 m2 v rovině nebo ve svahu do 1:5</t>
  </si>
  <si>
    <t>m2</t>
  </si>
  <si>
    <t>1229985801</t>
  </si>
  <si>
    <t>zpětné rozprostření ornice</t>
  </si>
  <si>
    <t>11,0/0,1</t>
  </si>
  <si>
    <t>3</t>
  </si>
  <si>
    <t>181951102</t>
  </si>
  <si>
    <t>Úprava pláně v hornině tř. 1 až 4 se zhutněním</t>
  </si>
  <si>
    <t>-555723108</t>
  </si>
  <si>
    <t>zpevněné plochy chodníků (včetně okapových)</t>
  </si>
  <si>
    <t>1,0*20,0</t>
  </si>
  <si>
    <t>zpevněná plocha vozovky</t>
  </si>
  <si>
    <t>Součet</t>
  </si>
  <si>
    <t>162701105</t>
  </si>
  <si>
    <t>Vodorovné přemístění do 10000 m výkopku/sypaniny z horniny tř. 1 až 4</t>
  </si>
  <si>
    <t>58597403</t>
  </si>
  <si>
    <t>přebytečný výkopek</t>
  </si>
  <si>
    <t>výkop - pol.460201603 mezisoučet A</t>
  </si>
  <si>
    <t>99,0</t>
  </si>
  <si>
    <t>méně zásyp - pol.460561821</t>
  </si>
  <si>
    <t>-75,0</t>
  </si>
  <si>
    <t>5</t>
  </si>
  <si>
    <t>167101101</t>
  </si>
  <si>
    <t>Nakládání výkopku z hornin tř. 1 až 4 do 100 m3</t>
  </si>
  <si>
    <t>476147682</t>
  </si>
  <si>
    <t>6</t>
  </si>
  <si>
    <t>171201201</t>
  </si>
  <si>
    <t>Uložení sypaniny na skládky</t>
  </si>
  <si>
    <t>-1516501331</t>
  </si>
  <si>
    <t>7</t>
  </si>
  <si>
    <t>17120121R</t>
  </si>
  <si>
    <t>Poplatek za uložení stavebního odpadu - zeminy a kameniva na skládce</t>
  </si>
  <si>
    <t>t</t>
  </si>
  <si>
    <t>-339654746</t>
  </si>
  <si>
    <t>24,0*1,5</t>
  </si>
  <si>
    <t>11</t>
  </si>
  <si>
    <t>Zemní práce - přípravné a přidružené práce</t>
  </si>
  <si>
    <t>8</t>
  </si>
  <si>
    <t>113107442</t>
  </si>
  <si>
    <t>Odstranění podkladu živičných tl 100 mm při překopech strojně pl do 15 m2</t>
  </si>
  <si>
    <t>988128841</t>
  </si>
  <si>
    <t>chodník asfaltový</t>
  </si>
  <si>
    <t>15,0*1,0</t>
  </si>
  <si>
    <t>Poznámka :</t>
  </si>
  <si>
    <t>odtěžení podkladních vrstev konstrukce chodníku je</t>
  </si>
  <si>
    <t>zahrnuto ve výkopech.</t>
  </si>
  <si>
    <t>9</t>
  </si>
  <si>
    <t>113107444</t>
  </si>
  <si>
    <t>Odstranění podkladu živičných tl 200 mm při překopech strojně pl do 15 m2</t>
  </si>
  <si>
    <t>377551024</t>
  </si>
  <si>
    <t>vozovka - dl.27 m</t>
  </si>
  <si>
    <t>20,0*1,0</t>
  </si>
  <si>
    <t>méně pol.113107444</t>
  </si>
  <si>
    <t>-5,0</t>
  </si>
  <si>
    <t>10</t>
  </si>
  <si>
    <t>113107144</t>
  </si>
  <si>
    <t>Odstranění podkladu živičného tl 200 mm ručně</t>
  </si>
  <si>
    <t>-1636745575</t>
  </si>
  <si>
    <t>vozovka</t>
  </si>
  <si>
    <t>v místě křížení trasy rýhy se stávajícími rozvody</t>
  </si>
  <si>
    <t>předpoklad</t>
  </si>
  <si>
    <t>5,0*1,0</t>
  </si>
  <si>
    <t>113106023</t>
  </si>
  <si>
    <t>Rozebrání dlažeb při překopech komunikací pro pěší ze zámkové dlažby ručně</t>
  </si>
  <si>
    <t>1735068410</t>
  </si>
  <si>
    <t xml:space="preserve">chodníky </t>
  </si>
  <si>
    <t>4,0*1,0</t>
  </si>
  <si>
    <t>Vybouraná dlažba bude očištěna a znovu použita k obnově chodníku.</t>
  </si>
  <si>
    <t>12</t>
  </si>
  <si>
    <t>113106021</t>
  </si>
  <si>
    <t>Rozebrání dlažeb při překopech komunikací pro pěší z betonových dlaždic ručně</t>
  </si>
  <si>
    <t>-63025940</t>
  </si>
  <si>
    <t>okapový chodní z vymývaných bet.dlaždic</t>
  </si>
  <si>
    <t>1,0</t>
  </si>
  <si>
    <t>13</t>
  </si>
  <si>
    <t>113202111</t>
  </si>
  <si>
    <t>Vytrhání obrub krajníků obrubníků stojatých</t>
  </si>
  <si>
    <t>m</t>
  </si>
  <si>
    <t>-153222495</t>
  </si>
  <si>
    <t>obrubníky chodníkové</t>
  </si>
  <si>
    <t>9,0</t>
  </si>
  <si>
    <t>Mezisoučet A</t>
  </si>
  <si>
    <t>obrubníky silniční</t>
  </si>
  <si>
    <t>6,0</t>
  </si>
  <si>
    <t>Mezisoučet B</t>
  </si>
  <si>
    <t>obrubníky u okapových chodníků</t>
  </si>
  <si>
    <t>1,5</t>
  </si>
  <si>
    <t>Mezisoučet C</t>
  </si>
  <si>
    <t xml:space="preserve"> - při obnově budou použity nové obrubníky</t>
  </si>
  <si>
    <t>Komunikace pozemní</t>
  </si>
  <si>
    <t>14</t>
  </si>
  <si>
    <t>566901122</t>
  </si>
  <si>
    <t>Vyspravení podkladu po překopech ing sítí plochy do 15 m2 štěrkopískem tl. 150 mm</t>
  </si>
  <si>
    <t>1881633115</t>
  </si>
  <si>
    <t>chodníky z dlažby vč. okapových - podkladní vrstva</t>
  </si>
  <si>
    <t>dle pol.113106023+113106021 (odd.11)</t>
  </si>
  <si>
    <t>4,0+1,0</t>
  </si>
  <si>
    <t>596211110</t>
  </si>
  <si>
    <t>Kladení zámkové dlažby komunikací pro pěší tl 60 mm skupiny A pl do 50 m2</t>
  </si>
  <si>
    <t>241578946</t>
  </si>
  <si>
    <t xml:space="preserve">obnova chodníků z dlažeb  - použita očištěná vybouraná dlažba</t>
  </si>
  <si>
    <t>dle pol.113106023 (odd.11)</t>
  </si>
  <si>
    <t>4,0</t>
  </si>
  <si>
    <t>16</t>
  </si>
  <si>
    <t>596811220</t>
  </si>
  <si>
    <t xml:space="preserve">Kladení betonové dlažby komunikací pro pěší do lože z kameniva  plochy do 50 m2</t>
  </si>
  <si>
    <t>2030131352</t>
  </si>
  <si>
    <t>okapový chodník - obnova z pů vodních očištěných dlaždic</t>
  </si>
  <si>
    <t>dle pol.113106021 (odd.11)</t>
  </si>
  <si>
    <t>17</t>
  </si>
  <si>
    <t>56690000R</t>
  </si>
  <si>
    <t>Vyspravení asfaltového chodníku po překopech ing sítí plochy do 15 m2 dle původního složení konstrukce</t>
  </si>
  <si>
    <t>-1142549094</t>
  </si>
  <si>
    <t>chodník asfaltový - dle pol.113107442</t>
  </si>
  <si>
    <t>15,0</t>
  </si>
  <si>
    <t>18</t>
  </si>
  <si>
    <t>56699000R</t>
  </si>
  <si>
    <t>Vyspravení asfaltové pojízdné komunikace po překopech ing sítí plochy přes 15 m2 dle původního složení konstrukce</t>
  </si>
  <si>
    <t>-1554725167</t>
  </si>
  <si>
    <t>asfaltová komunikace</t>
  </si>
  <si>
    <t>20,0</t>
  </si>
  <si>
    <t>Úpravy povrchů, podlahy a osazování výplní</t>
  </si>
  <si>
    <t>19</t>
  </si>
  <si>
    <t>637311131</t>
  </si>
  <si>
    <t>Okapový chodník z betonových záhonových obrubníků lože beton</t>
  </si>
  <si>
    <t>-1137879528</t>
  </si>
  <si>
    <t>obnova obrubníků u okap.chodnílů</t>
  </si>
  <si>
    <t>dle pol.113202111 mezisoučet C</t>
  </si>
  <si>
    <t>Ostatní konstrukce a práce, bourání</t>
  </si>
  <si>
    <t>20</t>
  </si>
  <si>
    <t>916131213</t>
  </si>
  <si>
    <t>Osazení silničního obrubníku betonového stojatého s boční opěrou do lože z betonu prostého</t>
  </si>
  <si>
    <t>-740240076</t>
  </si>
  <si>
    <t>dle pol.113202111 mezisoučet B (odd.11)</t>
  </si>
  <si>
    <t>M</t>
  </si>
  <si>
    <t>59217034R</t>
  </si>
  <si>
    <t>obrubník betonový silniční (rozměry dle původního)</t>
  </si>
  <si>
    <t>-1499530381</t>
  </si>
  <si>
    <t>dodávka, doprava k pol.916131213</t>
  </si>
  <si>
    <t>22</t>
  </si>
  <si>
    <t>916231213</t>
  </si>
  <si>
    <t>Osazení chodníkového obrubníku betonového stojatého s boční opěrou do lože z betonu prostého</t>
  </si>
  <si>
    <t>1100993773</t>
  </si>
  <si>
    <t>dle pol.113202111 mezisoučet A (odd.11)</t>
  </si>
  <si>
    <t>23</t>
  </si>
  <si>
    <t>59217021R</t>
  </si>
  <si>
    <t>obrubník betonový chodníkový (rozměry dle původního)</t>
  </si>
  <si>
    <t>-1960647656</t>
  </si>
  <si>
    <t>dodávka, doprava k pol.916231213</t>
  </si>
  <si>
    <t>24</t>
  </si>
  <si>
    <t>919735112</t>
  </si>
  <si>
    <t>Řezání stávajícího živičného krytu hl do 100 mm</t>
  </si>
  <si>
    <t>1734144662</t>
  </si>
  <si>
    <t>rýhy v živičném chodníku</t>
  </si>
  <si>
    <t>15,0*2</t>
  </si>
  <si>
    <t>25</t>
  </si>
  <si>
    <t>919735114</t>
  </si>
  <si>
    <t>Řezání stávajícího živičného krytu hl do 200 mm</t>
  </si>
  <si>
    <t>-296411204</t>
  </si>
  <si>
    <t>rýhy v živičné vozovce</t>
  </si>
  <si>
    <t>20,0*2</t>
  </si>
  <si>
    <t>26</t>
  </si>
  <si>
    <t>96990010R</t>
  </si>
  <si>
    <t xml:space="preserve">Vyvrtání otvoru obvodovým pláštěm budovy pro prostup optických propojů včetně likvidace suti (prostup průměr 250-300 mm) </t>
  </si>
  <si>
    <t>kus</t>
  </si>
  <si>
    <t>1121890371</t>
  </si>
  <si>
    <t>objekt č.p.873</t>
  </si>
  <si>
    <t>27</t>
  </si>
  <si>
    <t>95500010R</t>
  </si>
  <si>
    <t xml:space="preserve">Utěsnění prostupu kabelového propoje obvodovým pláštěm budovy včetně prostupující chráničky + oprava fasády  (zateplení,omítka apod.)</t>
  </si>
  <si>
    <t>1757539199</t>
  </si>
  <si>
    <t>997</t>
  </si>
  <si>
    <t>Přesun sutě</t>
  </si>
  <si>
    <t>28</t>
  </si>
  <si>
    <t>979051121</t>
  </si>
  <si>
    <t>Očištění zámkových dlaždic se spárováním z kameniva těženého při překopech inženýrských sítí</t>
  </si>
  <si>
    <t>1069504111</t>
  </si>
  <si>
    <t>29</t>
  </si>
  <si>
    <t>979051111</t>
  </si>
  <si>
    <t>Očištění desek nebo dlaždic se spárováním z kameniva těženého při překopech inženýrských sítí</t>
  </si>
  <si>
    <t>-2143529030</t>
  </si>
  <si>
    <t>30</t>
  </si>
  <si>
    <t>997221551</t>
  </si>
  <si>
    <t>Vodorovná doprava suti ze sypkých materiálů do 1 km</t>
  </si>
  <si>
    <t>-652374858</t>
  </si>
  <si>
    <t>suť pol.113107442+113107444+113107144 (odd.11)</t>
  </si>
  <si>
    <t>3,3+6,75+2,25</t>
  </si>
  <si>
    <t>31</t>
  </si>
  <si>
    <t>997221559</t>
  </si>
  <si>
    <t>Příplatek ZKD 1 km u vodorovné dopravy suti ze sypkých materiálů</t>
  </si>
  <si>
    <t>1506436062</t>
  </si>
  <si>
    <t>celkem 10 km</t>
  </si>
  <si>
    <t>12,3*(10-1)</t>
  </si>
  <si>
    <t>32</t>
  </si>
  <si>
    <t>997221561</t>
  </si>
  <si>
    <t>Vodorovná doprava suti z kusových materiálů do 1 km</t>
  </si>
  <si>
    <t>-570429186</t>
  </si>
  <si>
    <t>suť pol.113202111 - bourané obrubníky</t>
  </si>
  <si>
    <t>3,383</t>
  </si>
  <si>
    <t>33</t>
  </si>
  <si>
    <t>997221569</t>
  </si>
  <si>
    <t>Příplatek ZKD 1 km u vodorovné dopravy suti z kusových materiálů</t>
  </si>
  <si>
    <t>-387491390</t>
  </si>
  <si>
    <t>3,383*(10-1)</t>
  </si>
  <si>
    <t>34</t>
  </si>
  <si>
    <t>997221845</t>
  </si>
  <si>
    <t>Poplatek za uložení na skládce (skládkovné) odpadu asfaltového bez dehtu kód odpadu 170 302</t>
  </si>
  <si>
    <t>-2129215609</t>
  </si>
  <si>
    <t>pol.997221551</t>
  </si>
  <si>
    <t>12,3</t>
  </si>
  <si>
    <t>35</t>
  </si>
  <si>
    <t>99722181R</t>
  </si>
  <si>
    <t>Poplatek za uložení na skládce (skládkovné) stavebního odpadu betonového kód odpadu 170 101</t>
  </si>
  <si>
    <t>-1155537264</t>
  </si>
  <si>
    <t>pol.997221561</t>
  </si>
  <si>
    <t>998</t>
  </si>
  <si>
    <t>Přesun hmot</t>
  </si>
  <si>
    <t>36</t>
  </si>
  <si>
    <t>998223011</t>
  </si>
  <si>
    <t>Přesun hmot pro pozemní komunikace s krytem dlážděným</t>
  </si>
  <si>
    <t>1003303759</t>
  </si>
  <si>
    <t>Práce a dodávky M</t>
  </si>
  <si>
    <t>21-M</t>
  </si>
  <si>
    <t>Elektromontáže - PŘENOS</t>
  </si>
  <si>
    <t>37</t>
  </si>
  <si>
    <t>211001</t>
  </si>
  <si>
    <t>Elektročást - přenos ze samostatného rozpočtu - viz příloha</t>
  </si>
  <si>
    <t>kpl</t>
  </si>
  <si>
    <t>64</t>
  </si>
  <si>
    <t>-2042446303</t>
  </si>
  <si>
    <t>46-M</t>
  </si>
  <si>
    <t xml:space="preserve">Zemní  a pomocné práce při elektromontážích</t>
  </si>
  <si>
    <t>38</t>
  </si>
  <si>
    <t>460201603</t>
  </si>
  <si>
    <t>Hloubení kabelových nezapažených rýh jakýchkoli rozměrů strojně v hornině tř 3</t>
  </si>
  <si>
    <t>1539818783</t>
  </si>
  <si>
    <t>v zatravněné ploše - dl.110,0 m</t>
  </si>
  <si>
    <t>0,8*0,7*110,0</t>
  </si>
  <si>
    <t>pod chodníky dláždě + asfaltové vč.okapových - dl.20,0 m</t>
  </si>
  <si>
    <t>0,8*0,6*20,0</t>
  </si>
  <si>
    <t>pod vozovkou- dl.20,0 m</t>
  </si>
  <si>
    <t>0,8*1,4*20,0</t>
  </si>
  <si>
    <t>93,6*0,05+0,72</t>
  </si>
  <si>
    <t>méně pol.460150063</t>
  </si>
  <si>
    <t>-0,8*1,4*8,0-0,04</t>
  </si>
  <si>
    <t>39</t>
  </si>
  <si>
    <t>460150083</t>
  </si>
  <si>
    <t>Hloubení kabelových zapažených i nezapažených rýh ručně š 40 cm, hl 100 cm, v hornině tř 3</t>
  </si>
  <si>
    <t>-216473003</t>
  </si>
  <si>
    <t>8,0</t>
  </si>
  <si>
    <t>40</t>
  </si>
  <si>
    <t>460201612</t>
  </si>
  <si>
    <t>Zarovnání kabelových rýh š přes 50 do 80 cm po výkopu strojně</t>
  </si>
  <si>
    <t>1295182002</t>
  </si>
  <si>
    <t>110,0</t>
  </si>
  <si>
    <t>pod chodníky - dl.20,0 m</t>
  </si>
  <si>
    <t>41</t>
  </si>
  <si>
    <t>460470001</t>
  </si>
  <si>
    <t>Provizorní zajištění potrubí ve výkopech při křížení s kabelem</t>
  </si>
  <si>
    <t>336146655</t>
  </si>
  <si>
    <t>42</t>
  </si>
  <si>
    <t>460470011</t>
  </si>
  <si>
    <t>Provizorní zajištění kabelů ve výkopech při jejich křížení</t>
  </si>
  <si>
    <t>-2040824156</t>
  </si>
  <si>
    <t>43</t>
  </si>
  <si>
    <t>46042107R</t>
  </si>
  <si>
    <t>Lože kabelů z písku nebo štěrkopísku tl 5 cm nad kabel, kryté plastovou deskou, š lože do 80 cm</t>
  </si>
  <si>
    <t>233693118</t>
  </si>
  <si>
    <t>110,0+20,0+20,0</t>
  </si>
  <si>
    <t>44</t>
  </si>
  <si>
    <t>46000010R</t>
  </si>
  <si>
    <t>plastová krycí deska k ochraně kabelů š.400 mm - dodávka, doprava</t>
  </si>
  <si>
    <t>256</t>
  </si>
  <si>
    <t>1185854653</t>
  </si>
  <si>
    <t>k pol.46042107R</t>
  </si>
  <si>
    <t>150,0</t>
  </si>
  <si>
    <t>45</t>
  </si>
  <si>
    <t>460561821</t>
  </si>
  <si>
    <t>Zásyp rýh strojně včetně zhutnění a urovnání povrchu - v zástavbě</t>
  </si>
  <si>
    <t>297939909</t>
  </si>
  <si>
    <t>méně lože - pol.46042107R</t>
  </si>
  <si>
    <t>-0,8*0,2*150,0</t>
  </si>
  <si>
    <t>46</t>
  </si>
  <si>
    <t>46072211R</t>
  </si>
  <si>
    <t>Krytí kabelů výstražnou barevnou fólií š 40 cm</t>
  </si>
  <si>
    <t>780765816</t>
  </si>
  <si>
    <t>47</t>
  </si>
  <si>
    <t>460620007</t>
  </si>
  <si>
    <t>Zatravnění včetně zalití vodou na rovině</t>
  </si>
  <si>
    <t>-299581861</t>
  </si>
  <si>
    <t>obnova zatravněné plochy - dl.5,0 m</t>
  </si>
  <si>
    <t>dle pol.181301101 (odd.1)</t>
  </si>
  <si>
    <t>VRN</t>
  </si>
  <si>
    <t>Vedlejší rozpočtové náklady</t>
  </si>
  <si>
    <t>48</t>
  </si>
  <si>
    <t>0100000R1</t>
  </si>
  <si>
    <t>Výškové a polohové vytýčení všech inženýrských sítí na staveništi a jejich ověření u správců</t>
  </si>
  <si>
    <t>Kč</t>
  </si>
  <si>
    <t>1024</t>
  </si>
  <si>
    <t>-89789276</t>
  </si>
  <si>
    <t>49</t>
  </si>
  <si>
    <t>0100000R2</t>
  </si>
  <si>
    <t>Geodetické zaměření trasy - yytýčení základních směrových a výškových bodů stavby</t>
  </si>
  <si>
    <t>1872941224</t>
  </si>
  <si>
    <t>50</t>
  </si>
  <si>
    <t>0100000R3</t>
  </si>
  <si>
    <t>Zaměření skutečného provedení stavby</t>
  </si>
  <si>
    <t>-302855081</t>
  </si>
  <si>
    <t>51</t>
  </si>
  <si>
    <t>0300000R1</t>
  </si>
  <si>
    <t>Zařízení staveniště - vybavení (buňky, TOI), zabezpečení, zrušení staveniště, připojení na inženýrské sítě</t>
  </si>
  <si>
    <t>-1316468551</t>
  </si>
  <si>
    <t>52</t>
  </si>
  <si>
    <t>0300000R2</t>
  </si>
  <si>
    <t>Opatření k zajištění bezpečnosti účastníků realizace akce a veřejnosti (zejména zajištění staveniště, bezpečnostní tabulky, zajištění výkopů proti pádu veřejných osob, lávky přes výkopy, popř.jejich osvětlení apod.)</t>
  </si>
  <si>
    <t>512</t>
  </si>
  <si>
    <t>1426942853</t>
  </si>
  <si>
    <t>53</t>
  </si>
  <si>
    <t>0310000R3</t>
  </si>
  <si>
    <t>Dodávka vybavení stavby dle příslušných ČSN se zaměřením na požární ochranu objektu a staveniště běhen výstavby a bezpečnost práce (hasící přístroje, výstražné tabulky, zajištění podmínek bezpečnosti a ochrany zdraví při práci )</t>
  </si>
  <si>
    <t>578661637</t>
  </si>
  <si>
    <t>54</t>
  </si>
  <si>
    <t>0392030R1</t>
  </si>
  <si>
    <t>Úprava terénu po zrušení zařízení staveniště</t>
  </si>
  <si>
    <t>-2049574970</t>
  </si>
  <si>
    <t>55</t>
  </si>
  <si>
    <t>0300000R3</t>
  </si>
  <si>
    <t>Úklid dokončené stavby a okolí</t>
  </si>
  <si>
    <t>-1011461598</t>
  </si>
  <si>
    <t>56</t>
  </si>
  <si>
    <t>0300000R4</t>
  </si>
  <si>
    <t>Čištění veřejných komunikací po dobu výstavby</t>
  </si>
  <si>
    <t>592120646</t>
  </si>
  <si>
    <t>57</t>
  </si>
  <si>
    <t>0400000R1</t>
  </si>
  <si>
    <t>Kompletační a koordinační činnost dodavatele</t>
  </si>
  <si>
    <t>-2039702429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</si>
</sst>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41</v>
      </c>
      <c r="E29" s="45"/>
      <c r="F29" s="31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TV19-007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Optický propoj (VS11-VS12)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13. 3. 2019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Ostrov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51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>Tomanová Ing.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52</v>
      </c>
      <c r="D52" s="81"/>
      <c r="E52" s="81"/>
      <c r="F52" s="81"/>
      <c r="G52" s="81"/>
      <c r="H52" s="82"/>
      <c r="I52" s="83" t="s">
        <v>53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54</v>
      </c>
      <c r="AH52" s="81"/>
      <c r="AI52" s="81"/>
      <c r="AJ52" s="81"/>
      <c r="AK52" s="81"/>
      <c r="AL52" s="81"/>
      <c r="AM52" s="81"/>
      <c r="AN52" s="83" t="s">
        <v>55</v>
      </c>
      <c r="AO52" s="81"/>
      <c r="AP52" s="85"/>
      <c r="AQ52" s="86" t="s">
        <v>56</v>
      </c>
      <c r="AR52" s="42"/>
      <c r="AS52" s="87" t="s">
        <v>57</v>
      </c>
      <c r="AT52" s="88" t="s">
        <v>58</v>
      </c>
      <c r="AU52" s="88" t="s">
        <v>59</v>
      </c>
      <c r="AV52" s="88" t="s">
        <v>60</v>
      </c>
      <c r="AW52" s="88" t="s">
        <v>61</v>
      </c>
      <c r="AX52" s="88" t="s">
        <v>62</v>
      </c>
      <c r="AY52" s="88" t="s">
        <v>63</v>
      </c>
      <c r="AZ52" s="88" t="s">
        <v>64</v>
      </c>
      <c r="BA52" s="88" t="s">
        <v>65</v>
      </c>
      <c r="BB52" s="88" t="s">
        <v>66</v>
      </c>
      <c r="BC52" s="88" t="s">
        <v>67</v>
      </c>
      <c r="BD52" s="89" t="s">
        <v>68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69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70</v>
      </c>
      <c r="BT54" s="104" t="s">
        <v>71</v>
      </c>
      <c r="BU54" s="105" t="s">
        <v>72</v>
      </c>
      <c r="BV54" s="104" t="s">
        <v>73</v>
      </c>
      <c r="BW54" s="104" t="s">
        <v>5</v>
      </c>
      <c r="BX54" s="104" t="s">
        <v>74</v>
      </c>
      <c r="CL54" s="104" t="s">
        <v>1</v>
      </c>
    </row>
    <row r="55" s="5" customFormat="1" ht="16.5" customHeight="1">
      <c r="A55" s="106" t="s">
        <v>75</v>
      </c>
      <c r="B55" s="107"/>
      <c r="C55" s="108"/>
      <c r="D55" s="109" t="s">
        <v>70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'D - Optické propojení  VS...'!J30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77</v>
      </c>
      <c r="AR55" s="113"/>
      <c r="AS55" s="114">
        <v>0</v>
      </c>
      <c r="AT55" s="115">
        <f>ROUND(SUM(AV55:AW55),2)</f>
        <v>0</v>
      </c>
      <c r="AU55" s="116">
        <f>'D - Optické propojení  VS...'!P91</f>
        <v>0</v>
      </c>
      <c r="AV55" s="115">
        <f>'D - Optické propojení  VS...'!J33</f>
        <v>0</v>
      </c>
      <c r="AW55" s="115">
        <f>'D - Optické propojení  VS...'!J34</f>
        <v>0</v>
      </c>
      <c r="AX55" s="115">
        <f>'D - Optické propojení  VS...'!J35</f>
        <v>0</v>
      </c>
      <c r="AY55" s="115">
        <f>'D - Optické propojení  VS...'!J36</f>
        <v>0</v>
      </c>
      <c r="AZ55" s="115">
        <f>'D - Optické propojení  VS...'!F33</f>
        <v>0</v>
      </c>
      <c r="BA55" s="115">
        <f>'D - Optické propojení  VS...'!F34</f>
        <v>0</v>
      </c>
      <c r="BB55" s="115">
        <f>'D - Optické propojení  VS...'!F35</f>
        <v>0</v>
      </c>
      <c r="BC55" s="115">
        <f>'D - Optické propojení  VS...'!F36</f>
        <v>0</v>
      </c>
      <c r="BD55" s="117">
        <f>'D - Optické propojení  VS...'!F37</f>
        <v>0</v>
      </c>
      <c r="BT55" s="118" t="s">
        <v>78</v>
      </c>
      <c r="BV55" s="118" t="s">
        <v>73</v>
      </c>
      <c r="BW55" s="118" t="s">
        <v>79</v>
      </c>
      <c r="BX55" s="118" t="s">
        <v>5</v>
      </c>
      <c r="CL55" s="118" t="s">
        <v>1</v>
      </c>
      <c r="CM55" s="118" t="s">
        <v>80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NDZEGg07H/HwFUxBN6D/PtQu+OXpGP6ZYC/lyZpZ93+bJTAOWtHOuxntNQmUkwgsDd8/WNsGkkPFPP5ooejSeA==" hashValue="KMd69mD61LsH2B37V9LdzhPhVMPNAkQUGKVXJIy5NdcPHPiplcU8BuQkP2whAt1nhKTS+Tr4MURnnBt6cDScl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D - Optické propojení  V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79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80</v>
      </c>
    </row>
    <row r="4" ht="24.96" customHeight="1">
      <c r="B4" s="19"/>
      <c r="D4" s="123" t="s">
        <v>81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>Optický propoj (VS11-VS12)</v>
      </c>
      <c r="F7" s="124"/>
      <c r="G7" s="124"/>
      <c r="H7" s="124"/>
      <c r="L7" s="19"/>
    </row>
    <row r="8" s="1" customFormat="1" ht="12" customHeight="1">
      <c r="B8" s="42"/>
      <c r="D8" s="124" t="s">
        <v>82</v>
      </c>
      <c r="I8" s="126"/>
      <c r="L8" s="42"/>
    </row>
    <row r="9" s="1" customFormat="1" ht="36.96" customHeight="1">
      <c r="B9" s="42"/>
      <c r="E9" s="127" t="s">
        <v>83</v>
      </c>
      <c r="F9" s="1"/>
      <c r="G9" s="1"/>
      <c r="H9" s="1"/>
      <c r="I9" s="126"/>
      <c r="L9" s="42"/>
    </row>
    <row r="10" s="1" customFormat="1">
      <c r="B10" s="42"/>
      <c r="I10" s="126"/>
      <c r="L10" s="42"/>
    </row>
    <row r="11" s="1" customFormat="1" ht="12" customHeight="1">
      <c r="B11" s="42"/>
      <c r="D11" s="124" t="s">
        <v>18</v>
      </c>
      <c r="F11" s="16" t="s">
        <v>1</v>
      </c>
      <c r="I11" s="128" t="s">
        <v>19</v>
      </c>
      <c r="J11" s="16" t="s">
        <v>1</v>
      </c>
      <c r="L11" s="42"/>
    </row>
    <row r="12" s="1" customFormat="1" ht="12" customHeight="1">
      <c r="B12" s="42"/>
      <c r="D12" s="124" t="s">
        <v>20</v>
      </c>
      <c r="F12" s="16" t="s">
        <v>21</v>
      </c>
      <c r="I12" s="128" t="s">
        <v>22</v>
      </c>
      <c r="J12" s="129" t="str">
        <f>'Rekapitulace stavby'!AN8</f>
        <v>13. 3. 2019</v>
      </c>
      <c r="L12" s="42"/>
    </row>
    <row r="13" s="1" customFormat="1" ht="10.8" customHeight="1">
      <c r="B13" s="42"/>
      <c r="I13" s="126"/>
      <c r="L13" s="42"/>
    </row>
    <row r="14" s="1" customFormat="1" ht="12" customHeight="1">
      <c r="B14" s="42"/>
      <c r="D14" s="124" t="s">
        <v>24</v>
      </c>
      <c r="I14" s="128" t="s">
        <v>25</v>
      </c>
      <c r="J14" s="16" t="s">
        <v>1</v>
      </c>
      <c r="L14" s="42"/>
    </row>
    <row r="15" s="1" customFormat="1" ht="18" customHeight="1">
      <c r="B15" s="42"/>
      <c r="E15" s="16" t="s">
        <v>26</v>
      </c>
      <c r="I15" s="128" t="s">
        <v>27</v>
      </c>
      <c r="J15" s="16" t="s">
        <v>1</v>
      </c>
      <c r="L15" s="42"/>
    </row>
    <row r="16" s="1" customFormat="1" ht="6.96" customHeight="1">
      <c r="B16" s="42"/>
      <c r="I16" s="126"/>
      <c r="L16" s="42"/>
    </row>
    <row r="17" s="1" customFormat="1" ht="12" customHeight="1">
      <c r="B17" s="42"/>
      <c r="D17" s="124" t="s">
        <v>28</v>
      </c>
      <c r="I17" s="128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28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6"/>
      <c r="L19" s="42"/>
    </row>
    <row r="20" s="1" customFormat="1" ht="12" customHeight="1">
      <c r="B20" s="42"/>
      <c r="D20" s="124" t="s">
        <v>30</v>
      </c>
      <c r="I20" s="128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28" t="s">
        <v>27</v>
      </c>
      <c r="J21" s="16" t="s">
        <v>1</v>
      </c>
      <c r="L21" s="42"/>
    </row>
    <row r="22" s="1" customFormat="1" ht="6.96" customHeight="1">
      <c r="B22" s="42"/>
      <c r="I22" s="126"/>
      <c r="L22" s="42"/>
    </row>
    <row r="23" s="1" customFormat="1" ht="12" customHeight="1">
      <c r="B23" s="42"/>
      <c r="D23" s="124" t="s">
        <v>33</v>
      </c>
      <c r="I23" s="128" t="s">
        <v>25</v>
      </c>
      <c r="J23" s="16" t="s">
        <v>1</v>
      </c>
      <c r="L23" s="42"/>
    </row>
    <row r="24" s="1" customFormat="1" ht="18" customHeight="1">
      <c r="B24" s="42"/>
      <c r="E24" s="16" t="s">
        <v>84</v>
      </c>
      <c r="I24" s="128" t="s">
        <v>27</v>
      </c>
      <c r="J24" s="16" t="s">
        <v>1</v>
      </c>
      <c r="L24" s="42"/>
    </row>
    <row r="25" s="1" customFormat="1" ht="6.96" customHeight="1">
      <c r="B25" s="42"/>
      <c r="I25" s="126"/>
      <c r="L25" s="42"/>
    </row>
    <row r="26" s="1" customFormat="1" ht="12" customHeight="1">
      <c r="B26" s="42"/>
      <c r="D26" s="124" t="s">
        <v>35</v>
      </c>
      <c r="I26" s="126"/>
      <c r="L26" s="42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42"/>
      <c r="I28" s="126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3"/>
      <c r="J29" s="70"/>
      <c r="K29" s="70"/>
      <c r="L29" s="42"/>
    </row>
    <row r="30" s="1" customFormat="1" ht="25.44" customHeight="1">
      <c r="B30" s="42"/>
      <c r="D30" s="134" t="s">
        <v>37</v>
      </c>
      <c r="I30" s="126"/>
      <c r="J30" s="135">
        <f>ROUND(J91,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3"/>
      <c r="J31" s="70"/>
      <c r="K31" s="70"/>
      <c r="L31" s="42"/>
    </row>
    <row r="32" s="1" customFormat="1" ht="14.4" customHeight="1">
      <c r="B32" s="42"/>
      <c r="F32" s="136" t="s">
        <v>39</v>
      </c>
      <c r="I32" s="137" t="s">
        <v>38</v>
      </c>
      <c r="J32" s="136" t="s">
        <v>40</v>
      </c>
      <c r="L32" s="42"/>
    </row>
    <row r="33" s="1" customFormat="1" ht="14.4" customHeight="1">
      <c r="B33" s="42"/>
      <c r="D33" s="124" t="s">
        <v>41</v>
      </c>
      <c r="E33" s="124" t="s">
        <v>42</v>
      </c>
      <c r="F33" s="138">
        <f>ROUND((SUM(BE91:BE297)),  2)</f>
        <v>0</v>
      </c>
      <c r="I33" s="139">
        <v>0.20999999999999999</v>
      </c>
      <c r="J33" s="138">
        <f>ROUND(((SUM(BE91:BE297))*I33),  2)</f>
        <v>0</v>
      </c>
      <c r="L33" s="42"/>
    </row>
    <row r="34" s="1" customFormat="1" ht="14.4" customHeight="1">
      <c r="B34" s="42"/>
      <c r="E34" s="124" t="s">
        <v>43</v>
      </c>
      <c r="F34" s="138">
        <f>ROUND((SUM(BF91:BF297)),  2)</f>
        <v>0</v>
      </c>
      <c r="I34" s="139">
        <v>0.14999999999999999</v>
      </c>
      <c r="J34" s="138">
        <f>ROUND(((SUM(BF91:BF297))*I34),  2)</f>
        <v>0</v>
      </c>
      <c r="L34" s="42"/>
    </row>
    <row r="35" hidden="1" s="1" customFormat="1" ht="14.4" customHeight="1">
      <c r="B35" s="42"/>
      <c r="E35" s="124" t="s">
        <v>44</v>
      </c>
      <c r="F35" s="138">
        <f>ROUND((SUM(BG91:BG297)),  2)</f>
        <v>0</v>
      </c>
      <c r="I35" s="139">
        <v>0.20999999999999999</v>
      </c>
      <c r="J35" s="138">
        <f>0</f>
        <v>0</v>
      </c>
      <c r="L35" s="42"/>
    </row>
    <row r="36" hidden="1" s="1" customFormat="1" ht="14.4" customHeight="1">
      <c r="B36" s="42"/>
      <c r="E36" s="124" t="s">
        <v>45</v>
      </c>
      <c r="F36" s="138">
        <f>ROUND((SUM(BH91:BH297)),  2)</f>
        <v>0</v>
      </c>
      <c r="I36" s="139">
        <v>0.14999999999999999</v>
      </c>
      <c r="J36" s="138">
        <f>0</f>
        <v>0</v>
      </c>
      <c r="L36" s="42"/>
    </row>
    <row r="37" hidden="1" s="1" customFormat="1" ht="14.4" customHeight="1">
      <c r="B37" s="42"/>
      <c r="E37" s="124" t="s">
        <v>46</v>
      </c>
      <c r="F37" s="138">
        <f>ROUND((SUM(BI91:BI297)),  2)</f>
        <v>0</v>
      </c>
      <c r="I37" s="139">
        <v>0</v>
      </c>
      <c r="J37" s="138">
        <f>0</f>
        <v>0</v>
      </c>
      <c r="L37" s="42"/>
    </row>
    <row r="38" s="1" customFormat="1" ht="6.96" customHeight="1">
      <c r="B38" s="42"/>
      <c r="I38" s="126"/>
      <c r="L38" s="42"/>
    </row>
    <row r="39" s="1" customFormat="1" ht="25.44" customHeight="1">
      <c r="B39" s="42"/>
      <c r="C39" s="140"/>
      <c r="D39" s="141" t="s">
        <v>47</v>
      </c>
      <c r="E39" s="142"/>
      <c r="F39" s="142"/>
      <c r="G39" s="143" t="s">
        <v>48</v>
      </c>
      <c r="H39" s="144" t="s">
        <v>49</v>
      </c>
      <c r="I39" s="145"/>
      <c r="J39" s="146">
        <f>SUM(J30:J37)</f>
        <v>0</v>
      </c>
      <c r="K39" s="147"/>
      <c r="L39" s="42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2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2"/>
    </row>
    <row r="45" s="1" customFormat="1" ht="24.96" customHeight="1">
      <c r="B45" s="37"/>
      <c r="C45" s="22" t="s">
        <v>85</v>
      </c>
      <c r="D45" s="38"/>
      <c r="E45" s="38"/>
      <c r="F45" s="38"/>
      <c r="G45" s="38"/>
      <c r="H45" s="38"/>
      <c r="I45" s="126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6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6"/>
      <c r="J47" s="38"/>
      <c r="K47" s="38"/>
      <c r="L47" s="42"/>
    </row>
    <row r="48" s="1" customFormat="1" ht="16.5" customHeight="1">
      <c r="B48" s="37"/>
      <c r="C48" s="38"/>
      <c r="D48" s="38"/>
      <c r="E48" s="154" t="str">
        <f>E7</f>
        <v>Optický propoj (VS11-VS12)</v>
      </c>
      <c r="F48" s="31"/>
      <c r="G48" s="31"/>
      <c r="H48" s="31"/>
      <c r="I48" s="126"/>
      <c r="J48" s="38"/>
      <c r="K48" s="38"/>
      <c r="L48" s="42"/>
    </row>
    <row r="49" s="1" customFormat="1" ht="12" customHeight="1">
      <c r="B49" s="37"/>
      <c r="C49" s="31" t="s">
        <v>82</v>
      </c>
      <c r="D49" s="38"/>
      <c r="E49" s="38"/>
      <c r="F49" s="38"/>
      <c r="G49" s="38"/>
      <c r="H49" s="38"/>
      <c r="I49" s="126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 xml:space="preserve">D - Optické propojení  VS11 - VS12</v>
      </c>
      <c r="F50" s="38"/>
      <c r="G50" s="38"/>
      <c r="H50" s="38"/>
      <c r="I50" s="126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6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 xml:space="preserve"> </v>
      </c>
      <c r="G52" s="38"/>
      <c r="H52" s="38"/>
      <c r="I52" s="128" t="s">
        <v>22</v>
      </c>
      <c r="J52" s="66" t="str">
        <f>IF(J12="","",J12)</f>
        <v>13. 3. 2019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6"/>
      <c r="J53" s="38"/>
      <c r="K53" s="38"/>
      <c r="L53" s="42"/>
    </row>
    <row r="54" s="1" customFormat="1" ht="24.9" customHeight="1">
      <c r="B54" s="37"/>
      <c r="C54" s="31" t="s">
        <v>24</v>
      </c>
      <c r="D54" s="38"/>
      <c r="E54" s="38"/>
      <c r="F54" s="26" t="str">
        <f>E15</f>
        <v>Město Ostrov</v>
      </c>
      <c r="G54" s="38"/>
      <c r="H54" s="38"/>
      <c r="I54" s="128" t="s">
        <v>30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28" t="s">
        <v>33</v>
      </c>
      <c r="J55" s="35" t="str">
        <f>E24</f>
        <v>Tomanová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6"/>
      <c r="J56" s="38"/>
      <c r="K56" s="38"/>
      <c r="L56" s="42"/>
    </row>
    <row r="57" s="1" customFormat="1" ht="29.28" customHeight="1">
      <c r="B57" s="37"/>
      <c r="C57" s="155" t="s">
        <v>86</v>
      </c>
      <c r="D57" s="156"/>
      <c r="E57" s="156"/>
      <c r="F57" s="156"/>
      <c r="G57" s="156"/>
      <c r="H57" s="156"/>
      <c r="I57" s="157"/>
      <c r="J57" s="158" t="s">
        <v>87</v>
      </c>
      <c r="K57" s="15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6"/>
      <c r="J58" s="38"/>
      <c r="K58" s="38"/>
      <c r="L58" s="42"/>
    </row>
    <row r="59" s="1" customFormat="1" ht="22.8" customHeight="1">
      <c r="B59" s="37"/>
      <c r="C59" s="159" t="s">
        <v>88</v>
      </c>
      <c r="D59" s="38"/>
      <c r="E59" s="38"/>
      <c r="F59" s="38"/>
      <c r="G59" s="38"/>
      <c r="H59" s="38"/>
      <c r="I59" s="126"/>
      <c r="J59" s="97">
        <f>J91</f>
        <v>0</v>
      </c>
      <c r="K59" s="38"/>
      <c r="L59" s="42"/>
      <c r="AU59" s="16" t="s">
        <v>89</v>
      </c>
    </row>
    <row r="60" s="7" customFormat="1" ht="24.96" customHeight="1">
      <c r="B60" s="160"/>
      <c r="C60" s="161"/>
      <c r="D60" s="162" t="s">
        <v>90</v>
      </c>
      <c r="E60" s="163"/>
      <c r="F60" s="163"/>
      <c r="G60" s="163"/>
      <c r="H60" s="163"/>
      <c r="I60" s="164"/>
      <c r="J60" s="165">
        <f>J92</f>
        <v>0</v>
      </c>
      <c r="K60" s="161"/>
      <c r="L60" s="166"/>
    </row>
    <row r="61" s="8" customFormat="1" ht="19.92" customHeight="1">
      <c r="B61" s="167"/>
      <c r="C61" s="168"/>
      <c r="D61" s="169" t="s">
        <v>91</v>
      </c>
      <c r="E61" s="170"/>
      <c r="F61" s="170"/>
      <c r="G61" s="170"/>
      <c r="H61" s="170"/>
      <c r="I61" s="171"/>
      <c r="J61" s="172">
        <f>J93</f>
        <v>0</v>
      </c>
      <c r="K61" s="168"/>
      <c r="L61" s="173"/>
    </row>
    <row r="62" s="8" customFormat="1" ht="19.92" customHeight="1">
      <c r="B62" s="167"/>
      <c r="C62" s="168"/>
      <c r="D62" s="169" t="s">
        <v>92</v>
      </c>
      <c r="E62" s="170"/>
      <c r="F62" s="170"/>
      <c r="G62" s="170"/>
      <c r="H62" s="170"/>
      <c r="I62" s="171"/>
      <c r="J62" s="172">
        <f>J117</f>
        <v>0</v>
      </c>
      <c r="K62" s="168"/>
      <c r="L62" s="173"/>
    </row>
    <row r="63" s="8" customFormat="1" ht="19.92" customHeight="1">
      <c r="B63" s="167"/>
      <c r="C63" s="168"/>
      <c r="D63" s="169" t="s">
        <v>93</v>
      </c>
      <c r="E63" s="170"/>
      <c r="F63" s="170"/>
      <c r="G63" s="170"/>
      <c r="H63" s="170"/>
      <c r="I63" s="171"/>
      <c r="J63" s="172">
        <f>J163</f>
        <v>0</v>
      </c>
      <c r="K63" s="168"/>
      <c r="L63" s="173"/>
    </row>
    <row r="64" s="8" customFormat="1" ht="19.92" customHeight="1">
      <c r="B64" s="167"/>
      <c r="C64" s="168"/>
      <c r="D64" s="169" t="s">
        <v>94</v>
      </c>
      <c r="E64" s="170"/>
      <c r="F64" s="170"/>
      <c r="G64" s="170"/>
      <c r="H64" s="170"/>
      <c r="I64" s="171"/>
      <c r="J64" s="172">
        <f>J183</f>
        <v>0</v>
      </c>
      <c r="K64" s="168"/>
      <c r="L64" s="173"/>
    </row>
    <row r="65" s="8" customFormat="1" ht="19.92" customHeight="1">
      <c r="B65" s="167"/>
      <c r="C65" s="168"/>
      <c r="D65" s="169" t="s">
        <v>95</v>
      </c>
      <c r="E65" s="170"/>
      <c r="F65" s="170"/>
      <c r="G65" s="170"/>
      <c r="H65" s="170"/>
      <c r="I65" s="171"/>
      <c r="J65" s="172">
        <f>J188</f>
        <v>0</v>
      </c>
      <c r="K65" s="168"/>
      <c r="L65" s="173"/>
    </row>
    <row r="66" s="8" customFormat="1" ht="19.92" customHeight="1">
      <c r="B66" s="167"/>
      <c r="C66" s="168"/>
      <c r="D66" s="169" t="s">
        <v>96</v>
      </c>
      <c r="E66" s="170"/>
      <c r="F66" s="170"/>
      <c r="G66" s="170"/>
      <c r="H66" s="170"/>
      <c r="I66" s="171"/>
      <c r="J66" s="172">
        <f>J213</f>
        <v>0</v>
      </c>
      <c r="K66" s="168"/>
      <c r="L66" s="173"/>
    </row>
    <row r="67" s="8" customFormat="1" ht="19.92" customHeight="1">
      <c r="B67" s="167"/>
      <c r="C67" s="168"/>
      <c r="D67" s="169" t="s">
        <v>97</v>
      </c>
      <c r="E67" s="170"/>
      <c r="F67" s="170"/>
      <c r="G67" s="170"/>
      <c r="H67" s="170"/>
      <c r="I67" s="171"/>
      <c r="J67" s="172">
        <f>J238</f>
        <v>0</v>
      </c>
      <c r="K67" s="168"/>
      <c r="L67" s="173"/>
    </row>
    <row r="68" s="7" customFormat="1" ht="24.96" customHeight="1">
      <c r="B68" s="160"/>
      <c r="C68" s="161"/>
      <c r="D68" s="162" t="s">
        <v>98</v>
      </c>
      <c r="E68" s="163"/>
      <c r="F68" s="163"/>
      <c r="G68" s="163"/>
      <c r="H68" s="163"/>
      <c r="I68" s="164"/>
      <c r="J68" s="165">
        <f>J240</f>
        <v>0</v>
      </c>
      <c r="K68" s="161"/>
      <c r="L68" s="166"/>
    </row>
    <row r="69" s="8" customFormat="1" ht="19.92" customHeight="1">
      <c r="B69" s="167"/>
      <c r="C69" s="168"/>
      <c r="D69" s="169" t="s">
        <v>99</v>
      </c>
      <c r="E69" s="170"/>
      <c r="F69" s="170"/>
      <c r="G69" s="170"/>
      <c r="H69" s="170"/>
      <c r="I69" s="171"/>
      <c r="J69" s="172">
        <f>J241</f>
        <v>0</v>
      </c>
      <c r="K69" s="168"/>
      <c r="L69" s="173"/>
    </row>
    <row r="70" s="8" customFormat="1" ht="19.92" customHeight="1">
      <c r="B70" s="167"/>
      <c r="C70" s="168"/>
      <c r="D70" s="169" t="s">
        <v>100</v>
      </c>
      <c r="E70" s="170"/>
      <c r="F70" s="170"/>
      <c r="G70" s="170"/>
      <c r="H70" s="170"/>
      <c r="I70" s="171"/>
      <c r="J70" s="172">
        <f>J243</f>
        <v>0</v>
      </c>
      <c r="K70" s="168"/>
      <c r="L70" s="173"/>
    </row>
    <row r="71" s="7" customFormat="1" ht="24.96" customHeight="1">
      <c r="B71" s="160"/>
      <c r="C71" s="161"/>
      <c r="D71" s="162" t="s">
        <v>101</v>
      </c>
      <c r="E71" s="163"/>
      <c r="F71" s="163"/>
      <c r="G71" s="163"/>
      <c r="H71" s="163"/>
      <c r="I71" s="164"/>
      <c r="J71" s="165">
        <f>J287</f>
        <v>0</v>
      </c>
      <c r="K71" s="161"/>
      <c r="L71" s="166"/>
    </row>
    <row r="72" s="1" customFormat="1" ht="21.84" customHeight="1">
      <c r="B72" s="37"/>
      <c r="C72" s="38"/>
      <c r="D72" s="38"/>
      <c r="E72" s="38"/>
      <c r="F72" s="38"/>
      <c r="G72" s="38"/>
      <c r="H72" s="38"/>
      <c r="I72" s="126"/>
      <c r="J72" s="38"/>
      <c r="K72" s="38"/>
      <c r="L72" s="42"/>
    </row>
    <row r="73" s="1" customFormat="1" ht="6.96" customHeight="1">
      <c r="B73" s="56"/>
      <c r="C73" s="57"/>
      <c r="D73" s="57"/>
      <c r="E73" s="57"/>
      <c r="F73" s="57"/>
      <c r="G73" s="57"/>
      <c r="H73" s="57"/>
      <c r="I73" s="150"/>
      <c r="J73" s="57"/>
      <c r="K73" s="57"/>
      <c r="L73" s="42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153"/>
      <c r="J77" s="59"/>
      <c r="K77" s="59"/>
      <c r="L77" s="42"/>
    </row>
    <row r="78" s="1" customFormat="1" ht="24.96" customHeight="1">
      <c r="B78" s="37"/>
      <c r="C78" s="22" t="s">
        <v>102</v>
      </c>
      <c r="D78" s="38"/>
      <c r="E78" s="38"/>
      <c r="F78" s="38"/>
      <c r="G78" s="38"/>
      <c r="H78" s="38"/>
      <c r="I78" s="126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26"/>
      <c r="J79" s="38"/>
      <c r="K79" s="38"/>
      <c r="L79" s="42"/>
    </row>
    <row r="80" s="1" customFormat="1" ht="12" customHeight="1">
      <c r="B80" s="37"/>
      <c r="C80" s="31" t="s">
        <v>16</v>
      </c>
      <c r="D80" s="38"/>
      <c r="E80" s="38"/>
      <c r="F80" s="38"/>
      <c r="G80" s="38"/>
      <c r="H80" s="38"/>
      <c r="I80" s="126"/>
      <c r="J80" s="38"/>
      <c r="K80" s="38"/>
      <c r="L80" s="42"/>
    </row>
    <row r="81" s="1" customFormat="1" ht="16.5" customHeight="1">
      <c r="B81" s="37"/>
      <c r="C81" s="38"/>
      <c r="D81" s="38"/>
      <c r="E81" s="154" t="str">
        <f>E7</f>
        <v>Optický propoj (VS11-VS12)</v>
      </c>
      <c r="F81" s="31"/>
      <c r="G81" s="31"/>
      <c r="H81" s="31"/>
      <c r="I81" s="126"/>
      <c r="J81" s="38"/>
      <c r="K81" s="38"/>
      <c r="L81" s="42"/>
    </row>
    <row r="82" s="1" customFormat="1" ht="12" customHeight="1">
      <c r="B82" s="37"/>
      <c r="C82" s="31" t="s">
        <v>82</v>
      </c>
      <c r="D82" s="38"/>
      <c r="E82" s="38"/>
      <c r="F82" s="38"/>
      <c r="G82" s="38"/>
      <c r="H82" s="38"/>
      <c r="I82" s="126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E9</f>
        <v xml:space="preserve">D - Optické propojení  VS11 - VS12</v>
      </c>
      <c r="F83" s="38"/>
      <c r="G83" s="38"/>
      <c r="H83" s="38"/>
      <c r="I83" s="126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26"/>
      <c r="J84" s="38"/>
      <c r="K84" s="38"/>
      <c r="L84" s="42"/>
    </row>
    <row r="85" s="1" customFormat="1" ht="12" customHeight="1">
      <c r="B85" s="37"/>
      <c r="C85" s="31" t="s">
        <v>20</v>
      </c>
      <c r="D85" s="38"/>
      <c r="E85" s="38"/>
      <c r="F85" s="26" t="str">
        <f>F12</f>
        <v xml:space="preserve"> </v>
      </c>
      <c r="G85" s="38"/>
      <c r="H85" s="38"/>
      <c r="I85" s="128" t="s">
        <v>22</v>
      </c>
      <c r="J85" s="66" t="str">
        <f>IF(J12="","",J12)</f>
        <v>13. 3. 2019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26"/>
      <c r="J86" s="38"/>
      <c r="K86" s="38"/>
      <c r="L86" s="42"/>
    </row>
    <row r="87" s="1" customFormat="1" ht="24.9" customHeight="1">
      <c r="B87" s="37"/>
      <c r="C87" s="31" t="s">
        <v>24</v>
      </c>
      <c r="D87" s="38"/>
      <c r="E87" s="38"/>
      <c r="F87" s="26" t="str">
        <f>E15</f>
        <v>Město Ostrov</v>
      </c>
      <c r="G87" s="38"/>
      <c r="H87" s="38"/>
      <c r="I87" s="128" t="s">
        <v>30</v>
      </c>
      <c r="J87" s="35" t="str">
        <f>E21</f>
        <v>BPO spol. s r.o.,Lidická 1239,36317 OSTROV</v>
      </c>
      <c r="K87" s="38"/>
      <c r="L87" s="42"/>
    </row>
    <row r="88" s="1" customFormat="1" ht="13.65" customHeight="1">
      <c r="B88" s="37"/>
      <c r="C88" s="31" t="s">
        <v>28</v>
      </c>
      <c r="D88" s="38"/>
      <c r="E88" s="38"/>
      <c r="F88" s="26" t="str">
        <f>IF(E18="","",E18)</f>
        <v>Vyplň údaj</v>
      </c>
      <c r="G88" s="38"/>
      <c r="H88" s="38"/>
      <c r="I88" s="128" t="s">
        <v>33</v>
      </c>
      <c r="J88" s="35" t="str">
        <f>E24</f>
        <v>Tomanová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26"/>
      <c r="J89" s="38"/>
      <c r="K89" s="38"/>
      <c r="L89" s="42"/>
    </row>
    <row r="90" s="9" customFormat="1" ht="29.28" customHeight="1">
      <c r="B90" s="174"/>
      <c r="C90" s="175" t="s">
        <v>103</v>
      </c>
      <c r="D90" s="176" t="s">
        <v>56</v>
      </c>
      <c r="E90" s="176" t="s">
        <v>52</v>
      </c>
      <c r="F90" s="176" t="s">
        <v>53</v>
      </c>
      <c r="G90" s="176" t="s">
        <v>104</v>
      </c>
      <c r="H90" s="176" t="s">
        <v>105</v>
      </c>
      <c r="I90" s="177" t="s">
        <v>106</v>
      </c>
      <c r="J90" s="176" t="s">
        <v>87</v>
      </c>
      <c r="K90" s="178" t="s">
        <v>107</v>
      </c>
      <c r="L90" s="179"/>
      <c r="M90" s="87" t="s">
        <v>1</v>
      </c>
      <c r="N90" s="88" t="s">
        <v>41</v>
      </c>
      <c r="O90" s="88" t="s">
        <v>108</v>
      </c>
      <c r="P90" s="88" t="s">
        <v>109</v>
      </c>
      <c r="Q90" s="88" t="s">
        <v>110</v>
      </c>
      <c r="R90" s="88" t="s">
        <v>111</v>
      </c>
      <c r="S90" s="88" t="s">
        <v>112</v>
      </c>
      <c r="T90" s="89" t="s">
        <v>113</v>
      </c>
    </row>
    <row r="91" s="1" customFormat="1" ht="22.8" customHeight="1">
      <c r="B91" s="37"/>
      <c r="C91" s="94" t="s">
        <v>114</v>
      </c>
      <c r="D91" s="38"/>
      <c r="E91" s="38"/>
      <c r="F91" s="38"/>
      <c r="G91" s="38"/>
      <c r="H91" s="38"/>
      <c r="I91" s="126"/>
      <c r="J91" s="180">
        <f>BK91</f>
        <v>0</v>
      </c>
      <c r="K91" s="38"/>
      <c r="L91" s="42"/>
      <c r="M91" s="90"/>
      <c r="N91" s="91"/>
      <c r="O91" s="91"/>
      <c r="P91" s="181">
        <f>P92+P240+P287</f>
        <v>0</v>
      </c>
      <c r="Q91" s="91"/>
      <c r="R91" s="181">
        <f>R92+R240+R287</f>
        <v>73.885975000000002</v>
      </c>
      <c r="S91" s="91"/>
      <c r="T91" s="182">
        <f>T92+T240+T287</f>
        <v>15.682500000000001</v>
      </c>
      <c r="AT91" s="16" t="s">
        <v>70</v>
      </c>
      <c r="AU91" s="16" t="s">
        <v>89</v>
      </c>
      <c r="BK91" s="183">
        <f>BK92+BK240+BK287</f>
        <v>0</v>
      </c>
    </row>
    <row r="92" s="10" customFormat="1" ht="25.92" customHeight="1">
      <c r="B92" s="184"/>
      <c r="C92" s="185"/>
      <c r="D92" s="186" t="s">
        <v>70</v>
      </c>
      <c r="E92" s="187" t="s">
        <v>115</v>
      </c>
      <c r="F92" s="187" t="s">
        <v>116</v>
      </c>
      <c r="G92" s="185"/>
      <c r="H92" s="185"/>
      <c r="I92" s="188"/>
      <c r="J92" s="189">
        <f>BK92</f>
        <v>0</v>
      </c>
      <c r="K92" s="185"/>
      <c r="L92" s="190"/>
      <c r="M92" s="191"/>
      <c r="N92" s="192"/>
      <c r="O92" s="192"/>
      <c r="P92" s="193">
        <f>P93+P117+P163+P183+P188+P213+P238</f>
        <v>0</v>
      </c>
      <c r="Q92" s="192"/>
      <c r="R92" s="193">
        <f>R93+R117+R163+R183+R188+R213+R238</f>
        <v>36.771374999999999</v>
      </c>
      <c r="S92" s="192"/>
      <c r="T92" s="194">
        <f>T93+T117+T163+T183+T188+T213+T238</f>
        <v>15.682500000000001</v>
      </c>
      <c r="AR92" s="195" t="s">
        <v>78</v>
      </c>
      <c r="AT92" s="196" t="s">
        <v>70</v>
      </c>
      <c r="AU92" s="196" t="s">
        <v>71</v>
      </c>
      <c r="AY92" s="195" t="s">
        <v>117</v>
      </c>
      <c r="BK92" s="197">
        <f>BK93+BK117+BK163+BK183+BK188+BK213+BK238</f>
        <v>0</v>
      </c>
    </row>
    <row r="93" s="10" customFormat="1" ht="22.8" customHeight="1">
      <c r="B93" s="184"/>
      <c r="C93" s="185"/>
      <c r="D93" s="186" t="s">
        <v>70</v>
      </c>
      <c r="E93" s="198" t="s">
        <v>78</v>
      </c>
      <c r="F93" s="198" t="s">
        <v>118</v>
      </c>
      <c r="G93" s="185"/>
      <c r="H93" s="185"/>
      <c r="I93" s="188"/>
      <c r="J93" s="199">
        <f>BK93</f>
        <v>0</v>
      </c>
      <c r="K93" s="185"/>
      <c r="L93" s="190"/>
      <c r="M93" s="191"/>
      <c r="N93" s="192"/>
      <c r="O93" s="192"/>
      <c r="P93" s="193">
        <f>SUM(P94:P116)</f>
        <v>0</v>
      </c>
      <c r="Q93" s="192"/>
      <c r="R93" s="193">
        <f>SUM(R94:R116)</f>
        <v>0</v>
      </c>
      <c r="S93" s="192"/>
      <c r="T93" s="194">
        <f>SUM(T94:T116)</f>
        <v>0</v>
      </c>
      <c r="AR93" s="195" t="s">
        <v>78</v>
      </c>
      <c r="AT93" s="196" t="s">
        <v>70</v>
      </c>
      <c r="AU93" s="196" t="s">
        <v>78</v>
      </c>
      <c r="AY93" s="195" t="s">
        <v>117</v>
      </c>
      <c r="BK93" s="197">
        <f>SUM(BK94:BK116)</f>
        <v>0</v>
      </c>
    </row>
    <row r="94" s="1" customFormat="1" ht="16.5" customHeight="1">
      <c r="B94" s="37"/>
      <c r="C94" s="200" t="s">
        <v>78</v>
      </c>
      <c r="D94" s="200" t="s">
        <v>119</v>
      </c>
      <c r="E94" s="201" t="s">
        <v>120</v>
      </c>
      <c r="F94" s="202" t="s">
        <v>121</v>
      </c>
      <c r="G94" s="203" t="s">
        <v>122</v>
      </c>
      <c r="H94" s="204">
        <v>11</v>
      </c>
      <c r="I94" s="205"/>
      <c r="J94" s="206">
        <f>ROUND(I94*H94,2)</f>
        <v>0</v>
      </c>
      <c r="K94" s="202" t="s">
        <v>123</v>
      </c>
      <c r="L94" s="42"/>
      <c r="M94" s="207" t="s">
        <v>1</v>
      </c>
      <c r="N94" s="208" t="s">
        <v>42</v>
      </c>
      <c r="O94" s="78"/>
      <c r="P94" s="209">
        <f>O94*H94</f>
        <v>0</v>
      </c>
      <c r="Q94" s="209">
        <v>0</v>
      </c>
      <c r="R94" s="209">
        <f>Q94*H94</f>
        <v>0</v>
      </c>
      <c r="S94" s="209">
        <v>0</v>
      </c>
      <c r="T94" s="210">
        <f>S94*H94</f>
        <v>0</v>
      </c>
      <c r="AR94" s="16" t="s">
        <v>124</v>
      </c>
      <c r="AT94" s="16" t="s">
        <v>119</v>
      </c>
      <c r="AU94" s="16" t="s">
        <v>80</v>
      </c>
      <c r="AY94" s="16" t="s">
        <v>117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78</v>
      </c>
      <c r="BK94" s="211">
        <f>ROUND(I94*H94,2)</f>
        <v>0</v>
      </c>
      <c r="BL94" s="16" t="s">
        <v>124</v>
      </c>
      <c r="BM94" s="16" t="s">
        <v>125</v>
      </c>
    </row>
    <row r="95" s="11" customFormat="1">
      <c r="B95" s="212"/>
      <c r="C95" s="213"/>
      <c r="D95" s="214" t="s">
        <v>126</v>
      </c>
      <c r="E95" s="215" t="s">
        <v>1</v>
      </c>
      <c r="F95" s="216" t="s">
        <v>127</v>
      </c>
      <c r="G95" s="213"/>
      <c r="H95" s="215" t="s">
        <v>1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126</v>
      </c>
      <c r="AU95" s="222" t="s">
        <v>80</v>
      </c>
      <c r="AV95" s="11" t="s">
        <v>78</v>
      </c>
      <c r="AW95" s="11" t="s">
        <v>32</v>
      </c>
      <c r="AX95" s="11" t="s">
        <v>71</v>
      </c>
      <c r="AY95" s="222" t="s">
        <v>117</v>
      </c>
    </row>
    <row r="96" s="12" customFormat="1">
      <c r="B96" s="223"/>
      <c r="C96" s="224"/>
      <c r="D96" s="214" t="s">
        <v>126</v>
      </c>
      <c r="E96" s="225" t="s">
        <v>1</v>
      </c>
      <c r="F96" s="226" t="s">
        <v>128</v>
      </c>
      <c r="G96" s="224"/>
      <c r="H96" s="227">
        <v>11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AT96" s="233" t="s">
        <v>126</v>
      </c>
      <c r="AU96" s="233" t="s">
        <v>80</v>
      </c>
      <c r="AV96" s="12" t="s">
        <v>80</v>
      </c>
      <c r="AW96" s="12" t="s">
        <v>32</v>
      </c>
      <c r="AX96" s="12" t="s">
        <v>78</v>
      </c>
      <c r="AY96" s="233" t="s">
        <v>117</v>
      </c>
    </row>
    <row r="97" s="1" customFormat="1" ht="16.5" customHeight="1">
      <c r="B97" s="37"/>
      <c r="C97" s="200" t="s">
        <v>80</v>
      </c>
      <c r="D97" s="200" t="s">
        <v>119</v>
      </c>
      <c r="E97" s="201" t="s">
        <v>129</v>
      </c>
      <c r="F97" s="202" t="s">
        <v>130</v>
      </c>
      <c r="G97" s="203" t="s">
        <v>131</v>
      </c>
      <c r="H97" s="204">
        <v>110</v>
      </c>
      <c r="I97" s="205"/>
      <c r="J97" s="206">
        <f>ROUND(I97*H97,2)</f>
        <v>0</v>
      </c>
      <c r="K97" s="202" t="s">
        <v>123</v>
      </c>
      <c r="L97" s="42"/>
      <c r="M97" s="207" t="s">
        <v>1</v>
      </c>
      <c r="N97" s="208" t="s">
        <v>42</v>
      </c>
      <c r="O97" s="78"/>
      <c r="P97" s="209">
        <f>O97*H97</f>
        <v>0</v>
      </c>
      <c r="Q97" s="209">
        <v>0</v>
      </c>
      <c r="R97" s="209">
        <f>Q97*H97</f>
        <v>0</v>
      </c>
      <c r="S97" s="209">
        <v>0</v>
      </c>
      <c r="T97" s="210">
        <f>S97*H97</f>
        <v>0</v>
      </c>
      <c r="AR97" s="16" t="s">
        <v>124</v>
      </c>
      <c r="AT97" s="16" t="s">
        <v>119</v>
      </c>
      <c r="AU97" s="16" t="s">
        <v>80</v>
      </c>
      <c r="AY97" s="16" t="s">
        <v>117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78</v>
      </c>
      <c r="BK97" s="211">
        <f>ROUND(I97*H97,2)</f>
        <v>0</v>
      </c>
      <c r="BL97" s="16" t="s">
        <v>124</v>
      </c>
      <c r="BM97" s="16" t="s">
        <v>132</v>
      </c>
    </row>
    <row r="98" s="11" customFormat="1">
      <c r="B98" s="212"/>
      <c r="C98" s="213"/>
      <c r="D98" s="214" t="s">
        <v>126</v>
      </c>
      <c r="E98" s="215" t="s">
        <v>1</v>
      </c>
      <c r="F98" s="216" t="s">
        <v>133</v>
      </c>
      <c r="G98" s="213"/>
      <c r="H98" s="215" t="s">
        <v>1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126</v>
      </c>
      <c r="AU98" s="222" t="s">
        <v>80</v>
      </c>
      <c r="AV98" s="11" t="s">
        <v>78</v>
      </c>
      <c r="AW98" s="11" t="s">
        <v>32</v>
      </c>
      <c r="AX98" s="11" t="s">
        <v>71</v>
      </c>
      <c r="AY98" s="222" t="s">
        <v>117</v>
      </c>
    </row>
    <row r="99" s="12" customFormat="1">
      <c r="B99" s="223"/>
      <c r="C99" s="224"/>
      <c r="D99" s="214" t="s">
        <v>126</v>
      </c>
      <c r="E99" s="225" t="s">
        <v>1</v>
      </c>
      <c r="F99" s="226" t="s">
        <v>134</v>
      </c>
      <c r="G99" s="224"/>
      <c r="H99" s="227">
        <v>110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AT99" s="233" t="s">
        <v>126</v>
      </c>
      <c r="AU99" s="233" t="s">
        <v>80</v>
      </c>
      <c r="AV99" s="12" t="s">
        <v>80</v>
      </c>
      <c r="AW99" s="12" t="s">
        <v>32</v>
      </c>
      <c r="AX99" s="12" t="s">
        <v>78</v>
      </c>
      <c r="AY99" s="233" t="s">
        <v>117</v>
      </c>
    </row>
    <row r="100" s="1" customFormat="1" ht="16.5" customHeight="1">
      <c r="B100" s="37"/>
      <c r="C100" s="200" t="s">
        <v>135</v>
      </c>
      <c r="D100" s="200" t="s">
        <v>119</v>
      </c>
      <c r="E100" s="201" t="s">
        <v>136</v>
      </c>
      <c r="F100" s="202" t="s">
        <v>137</v>
      </c>
      <c r="G100" s="203" t="s">
        <v>131</v>
      </c>
      <c r="H100" s="204">
        <v>40</v>
      </c>
      <c r="I100" s="205"/>
      <c r="J100" s="206">
        <f>ROUND(I100*H100,2)</f>
        <v>0</v>
      </c>
      <c r="K100" s="202" t="s">
        <v>123</v>
      </c>
      <c r="L100" s="42"/>
      <c r="M100" s="207" t="s">
        <v>1</v>
      </c>
      <c r="N100" s="208" t="s">
        <v>42</v>
      </c>
      <c r="O100" s="78"/>
      <c r="P100" s="209">
        <f>O100*H100</f>
        <v>0</v>
      </c>
      <c r="Q100" s="209">
        <v>0</v>
      </c>
      <c r="R100" s="209">
        <f>Q100*H100</f>
        <v>0</v>
      </c>
      <c r="S100" s="209">
        <v>0</v>
      </c>
      <c r="T100" s="210">
        <f>S100*H100</f>
        <v>0</v>
      </c>
      <c r="AR100" s="16" t="s">
        <v>124</v>
      </c>
      <c r="AT100" s="16" t="s">
        <v>119</v>
      </c>
      <c r="AU100" s="16" t="s">
        <v>80</v>
      </c>
      <c r="AY100" s="16" t="s">
        <v>117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78</v>
      </c>
      <c r="BK100" s="211">
        <f>ROUND(I100*H100,2)</f>
        <v>0</v>
      </c>
      <c r="BL100" s="16" t="s">
        <v>124</v>
      </c>
      <c r="BM100" s="16" t="s">
        <v>138</v>
      </c>
    </row>
    <row r="101" s="11" customFormat="1">
      <c r="B101" s="212"/>
      <c r="C101" s="213"/>
      <c r="D101" s="214" t="s">
        <v>126</v>
      </c>
      <c r="E101" s="215" t="s">
        <v>1</v>
      </c>
      <c r="F101" s="216" t="s">
        <v>139</v>
      </c>
      <c r="G101" s="213"/>
      <c r="H101" s="215" t="s">
        <v>1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126</v>
      </c>
      <c r="AU101" s="222" t="s">
        <v>80</v>
      </c>
      <c r="AV101" s="11" t="s">
        <v>78</v>
      </c>
      <c r="AW101" s="11" t="s">
        <v>32</v>
      </c>
      <c r="AX101" s="11" t="s">
        <v>71</v>
      </c>
      <c r="AY101" s="222" t="s">
        <v>117</v>
      </c>
    </row>
    <row r="102" s="12" customFormat="1">
      <c r="B102" s="223"/>
      <c r="C102" s="224"/>
      <c r="D102" s="214" t="s">
        <v>126</v>
      </c>
      <c r="E102" s="225" t="s">
        <v>1</v>
      </c>
      <c r="F102" s="226" t="s">
        <v>140</v>
      </c>
      <c r="G102" s="224"/>
      <c r="H102" s="227">
        <v>20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AT102" s="233" t="s">
        <v>126</v>
      </c>
      <c r="AU102" s="233" t="s">
        <v>80</v>
      </c>
      <c r="AV102" s="12" t="s">
        <v>80</v>
      </c>
      <c r="AW102" s="12" t="s">
        <v>32</v>
      </c>
      <c r="AX102" s="12" t="s">
        <v>71</v>
      </c>
      <c r="AY102" s="233" t="s">
        <v>117</v>
      </c>
    </row>
    <row r="103" s="11" customFormat="1">
      <c r="B103" s="212"/>
      <c r="C103" s="213"/>
      <c r="D103" s="214" t="s">
        <v>126</v>
      </c>
      <c r="E103" s="215" t="s">
        <v>1</v>
      </c>
      <c r="F103" s="216" t="s">
        <v>141</v>
      </c>
      <c r="G103" s="213"/>
      <c r="H103" s="215" t="s">
        <v>1</v>
      </c>
      <c r="I103" s="217"/>
      <c r="J103" s="213"/>
      <c r="K103" s="213"/>
      <c r="L103" s="218"/>
      <c r="M103" s="219"/>
      <c r="N103" s="220"/>
      <c r="O103" s="220"/>
      <c r="P103" s="220"/>
      <c r="Q103" s="220"/>
      <c r="R103" s="220"/>
      <c r="S103" s="220"/>
      <c r="T103" s="221"/>
      <c r="AT103" s="222" t="s">
        <v>126</v>
      </c>
      <c r="AU103" s="222" t="s">
        <v>80</v>
      </c>
      <c r="AV103" s="11" t="s">
        <v>78</v>
      </c>
      <c r="AW103" s="11" t="s">
        <v>32</v>
      </c>
      <c r="AX103" s="11" t="s">
        <v>71</v>
      </c>
      <c r="AY103" s="222" t="s">
        <v>117</v>
      </c>
    </row>
    <row r="104" s="12" customFormat="1">
      <c r="B104" s="223"/>
      <c r="C104" s="224"/>
      <c r="D104" s="214" t="s">
        <v>126</v>
      </c>
      <c r="E104" s="225" t="s">
        <v>1</v>
      </c>
      <c r="F104" s="226" t="s">
        <v>140</v>
      </c>
      <c r="G104" s="224"/>
      <c r="H104" s="227">
        <v>20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126</v>
      </c>
      <c r="AU104" s="233" t="s">
        <v>80</v>
      </c>
      <c r="AV104" s="12" t="s">
        <v>80</v>
      </c>
      <c r="AW104" s="12" t="s">
        <v>32</v>
      </c>
      <c r="AX104" s="12" t="s">
        <v>71</v>
      </c>
      <c r="AY104" s="233" t="s">
        <v>117</v>
      </c>
    </row>
    <row r="105" s="13" customFormat="1">
      <c r="B105" s="234"/>
      <c r="C105" s="235"/>
      <c r="D105" s="214" t="s">
        <v>126</v>
      </c>
      <c r="E105" s="236" t="s">
        <v>1</v>
      </c>
      <c r="F105" s="237" t="s">
        <v>142</v>
      </c>
      <c r="G105" s="235"/>
      <c r="H105" s="238">
        <v>40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126</v>
      </c>
      <c r="AU105" s="244" t="s">
        <v>80</v>
      </c>
      <c r="AV105" s="13" t="s">
        <v>124</v>
      </c>
      <c r="AW105" s="13" t="s">
        <v>32</v>
      </c>
      <c r="AX105" s="13" t="s">
        <v>78</v>
      </c>
      <c r="AY105" s="244" t="s">
        <v>117</v>
      </c>
    </row>
    <row r="106" s="1" customFormat="1" ht="16.5" customHeight="1">
      <c r="B106" s="37"/>
      <c r="C106" s="200" t="s">
        <v>124</v>
      </c>
      <c r="D106" s="200" t="s">
        <v>119</v>
      </c>
      <c r="E106" s="201" t="s">
        <v>143</v>
      </c>
      <c r="F106" s="202" t="s">
        <v>144</v>
      </c>
      <c r="G106" s="203" t="s">
        <v>122</v>
      </c>
      <c r="H106" s="204">
        <v>24</v>
      </c>
      <c r="I106" s="205"/>
      <c r="J106" s="206">
        <f>ROUND(I106*H106,2)</f>
        <v>0</v>
      </c>
      <c r="K106" s="202" t="s">
        <v>123</v>
      </c>
      <c r="L106" s="42"/>
      <c r="M106" s="207" t="s">
        <v>1</v>
      </c>
      <c r="N106" s="208" t="s">
        <v>42</v>
      </c>
      <c r="O106" s="78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AR106" s="16" t="s">
        <v>124</v>
      </c>
      <c r="AT106" s="16" t="s">
        <v>119</v>
      </c>
      <c r="AU106" s="16" t="s">
        <v>80</v>
      </c>
      <c r="AY106" s="16" t="s">
        <v>117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78</v>
      </c>
      <c r="BK106" s="211">
        <f>ROUND(I106*H106,2)</f>
        <v>0</v>
      </c>
      <c r="BL106" s="16" t="s">
        <v>124</v>
      </c>
      <c r="BM106" s="16" t="s">
        <v>145</v>
      </c>
    </row>
    <row r="107" s="11" customFormat="1">
      <c r="B107" s="212"/>
      <c r="C107" s="213"/>
      <c r="D107" s="214" t="s">
        <v>126</v>
      </c>
      <c r="E107" s="215" t="s">
        <v>1</v>
      </c>
      <c r="F107" s="216" t="s">
        <v>146</v>
      </c>
      <c r="G107" s="213"/>
      <c r="H107" s="215" t="s">
        <v>1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126</v>
      </c>
      <c r="AU107" s="222" t="s">
        <v>80</v>
      </c>
      <c r="AV107" s="11" t="s">
        <v>78</v>
      </c>
      <c r="AW107" s="11" t="s">
        <v>32</v>
      </c>
      <c r="AX107" s="11" t="s">
        <v>71</v>
      </c>
      <c r="AY107" s="222" t="s">
        <v>117</v>
      </c>
    </row>
    <row r="108" s="11" customFormat="1">
      <c r="B108" s="212"/>
      <c r="C108" s="213"/>
      <c r="D108" s="214" t="s">
        <v>126</v>
      </c>
      <c r="E108" s="215" t="s">
        <v>1</v>
      </c>
      <c r="F108" s="216" t="s">
        <v>147</v>
      </c>
      <c r="G108" s="213"/>
      <c r="H108" s="215" t="s">
        <v>1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AT108" s="222" t="s">
        <v>126</v>
      </c>
      <c r="AU108" s="222" t="s">
        <v>80</v>
      </c>
      <c r="AV108" s="11" t="s">
        <v>78</v>
      </c>
      <c r="AW108" s="11" t="s">
        <v>32</v>
      </c>
      <c r="AX108" s="11" t="s">
        <v>71</v>
      </c>
      <c r="AY108" s="222" t="s">
        <v>117</v>
      </c>
    </row>
    <row r="109" s="12" customFormat="1">
      <c r="B109" s="223"/>
      <c r="C109" s="224"/>
      <c r="D109" s="214" t="s">
        <v>126</v>
      </c>
      <c r="E109" s="225" t="s">
        <v>1</v>
      </c>
      <c r="F109" s="226" t="s">
        <v>148</v>
      </c>
      <c r="G109" s="224"/>
      <c r="H109" s="227">
        <v>99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AT109" s="233" t="s">
        <v>126</v>
      </c>
      <c r="AU109" s="233" t="s">
        <v>80</v>
      </c>
      <c r="AV109" s="12" t="s">
        <v>80</v>
      </c>
      <c r="AW109" s="12" t="s">
        <v>32</v>
      </c>
      <c r="AX109" s="12" t="s">
        <v>71</v>
      </c>
      <c r="AY109" s="233" t="s">
        <v>117</v>
      </c>
    </row>
    <row r="110" s="11" customFormat="1">
      <c r="B110" s="212"/>
      <c r="C110" s="213"/>
      <c r="D110" s="214" t="s">
        <v>126</v>
      </c>
      <c r="E110" s="215" t="s">
        <v>1</v>
      </c>
      <c r="F110" s="216" t="s">
        <v>149</v>
      </c>
      <c r="G110" s="213"/>
      <c r="H110" s="215" t="s">
        <v>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126</v>
      </c>
      <c r="AU110" s="222" t="s">
        <v>80</v>
      </c>
      <c r="AV110" s="11" t="s">
        <v>78</v>
      </c>
      <c r="AW110" s="11" t="s">
        <v>32</v>
      </c>
      <c r="AX110" s="11" t="s">
        <v>71</v>
      </c>
      <c r="AY110" s="222" t="s">
        <v>117</v>
      </c>
    </row>
    <row r="111" s="12" customFormat="1">
      <c r="B111" s="223"/>
      <c r="C111" s="224"/>
      <c r="D111" s="214" t="s">
        <v>126</v>
      </c>
      <c r="E111" s="225" t="s">
        <v>1</v>
      </c>
      <c r="F111" s="226" t="s">
        <v>150</v>
      </c>
      <c r="G111" s="224"/>
      <c r="H111" s="227">
        <v>-75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126</v>
      </c>
      <c r="AU111" s="233" t="s">
        <v>80</v>
      </c>
      <c r="AV111" s="12" t="s">
        <v>80</v>
      </c>
      <c r="AW111" s="12" t="s">
        <v>32</v>
      </c>
      <c r="AX111" s="12" t="s">
        <v>71</v>
      </c>
      <c r="AY111" s="233" t="s">
        <v>117</v>
      </c>
    </row>
    <row r="112" s="13" customFormat="1">
      <c r="B112" s="234"/>
      <c r="C112" s="235"/>
      <c r="D112" s="214" t="s">
        <v>126</v>
      </c>
      <c r="E112" s="236" t="s">
        <v>1</v>
      </c>
      <c r="F112" s="237" t="s">
        <v>142</v>
      </c>
      <c r="G112" s="235"/>
      <c r="H112" s="238">
        <v>24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126</v>
      </c>
      <c r="AU112" s="244" t="s">
        <v>80</v>
      </c>
      <c r="AV112" s="13" t="s">
        <v>124</v>
      </c>
      <c r="AW112" s="13" t="s">
        <v>32</v>
      </c>
      <c r="AX112" s="13" t="s">
        <v>78</v>
      </c>
      <c r="AY112" s="244" t="s">
        <v>117</v>
      </c>
    </row>
    <row r="113" s="1" customFormat="1" ht="16.5" customHeight="1">
      <c r="B113" s="37"/>
      <c r="C113" s="200" t="s">
        <v>151</v>
      </c>
      <c r="D113" s="200" t="s">
        <v>119</v>
      </c>
      <c r="E113" s="201" t="s">
        <v>152</v>
      </c>
      <c r="F113" s="202" t="s">
        <v>153</v>
      </c>
      <c r="G113" s="203" t="s">
        <v>122</v>
      </c>
      <c r="H113" s="204">
        <v>24</v>
      </c>
      <c r="I113" s="205"/>
      <c r="J113" s="206">
        <f>ROUND(I113*H113,2)</f>
        <v>0</v>
      </c>
      <c r="K113" s="202" t="s">
        <v>123</v>
      </c>
      <c r="L113" s="42"/>
      <c r="M113" s="207" t="s">
        <v>1</v>
      </c>
      <c r="N113" s="208" t="s">
        <v>42</v>
      </c>
      <c r="O113" s="78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AR113" s="16" t="s">
        <v>124</v>
      </c>
      <c r="AT113" s="16" t="s">
        <v>119</v>
      </c>
      <c r="AU113" s="16" t="s">
        <v>80</v>
      </c>
      <c r="AY113" s="16" t="s">
        <v>117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78</v>
      </c>
      <c r="BK113" s="211">
        <f>ROUND(I113*H113,2)</f>
        <v>0</v>
      </c>
      <c r="BL113" s="16" t="s">
        <v>124</v>
      </c>
      <c r="BM113" s="16" t="s">
        <v>154</v>
      </c>
    </row>
    <row r="114" s="1" customFormat="1" ht="16.5" customHeight="1">
      <c r="B114" s="37"/>
      <c r="C114" s="200" t="s">
        <v>155</v>
      </c>
      <c r="D114" s="200" t="s">
        <v>119</v>
      </c>
      <c r="E114" s="201" t="s">
        <v>156</v>
      </c>
      <c r="F114" s="202" t="s">
        <v>157</v>
      </c>
      <c r="G114" s="203" t="s">
        <v>122</v>
      </c>
      <c r="H114" s="204">
        <v>24</v>
      </c>
      <c r="I114" s="205"/>
      <c r="J114" s="206">
        <f>ROUND(I114*H114,2)</f>
        <v>0</v>
      </c>
      <c r="K114" s="202" t="s">
        <v>123</v>
      </c>
      <c r="L114" s="42"/>
      <c r="M114" s="207" t="s">
        <v>1</v>
      </c>
      <c r="N114" s="208" t="s">
        <v>42</v>
      </c>
      <c r="O114" s="78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6" t="s">
        <v>124</v>
      </c>
      <c r="AT114" s="16" t="s">
        <v>119</v>
      </c>
      <c r="AU114" s="16" t="s">
        <v>80</v>
      </c>
      <c r="AY114" s="16" t="s">
        <v>117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78</v>
      </c>
      <c r="BK114" s="211">
        <f>ROUND(I114*H114,2)</f>
        <v>0</v>
      </c>
      <c r="BL114" s="16" t="s">
        <v>124</v>
      </c>
      <c r="BM114" s="16" t="s">
        <v>158</v>
      </c>
    </row>
    <row r="115" s="1" customFormat="1" ht="16.5" customHeight="1">
      <c r="B115" s="37"/>
      <c r="C115" s="200" t="s">
        <v>159</v>
      </c>
      <c r="D115" s="200" t="s">
        <v>119</v>
      </c>
      <c r="E115" s="201" t="s">
        <v>160</v>
      </c>
      <c r="F115" s="202" t="s">
        <v>161</v>
      </c>
      <c r="G115" s="203" t="s">
        <v>162</v>
      </c>
      <c r="H115" s="204">
        <v>36</v>
      </c>
      <c r="I115" s="205"/>
      <c r="J115" s="206">
        <f>ROUND(I115*H115,2)</f>
        <v>0</v>
      </c>
      <c r="K115" s="202" t="s">
        <v>1</v>
      </c>
      <c r="L115" s="42"/>
      <c r="M115" s="207" t="s">
        <v>1</v>
      </c>
      <c r="N115" s="208" t="s">
        <v>42</v>
      </c>
      <c r="O115" s="78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6" t="s">
        <v>124</v>
      </c>
      <c r="AT115" s="16" t="s">
        <v>119</v>
      </c>
      <c r="AU115" s="16" t="s">
        <v>80</v>
      </c>
      <c r="AY115" s="16" t="s">
        <v>117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78</v>
      </c>
      <c r="BK115" s="211">
        <f>ROUND(I115*H115,2)</f>
        <v>0</v>
      </c>
      <c r="BL115" s="16" t="s">
        <v>124</v>
      </c>
      <c r="BM115" s="16" t="s">
        <v>163</v>
      </c>
    </row>
    <row r="116" s="12" customFormat="1">
      <c r="B116" s="223"/>
      <c r="C116" s="224"/>
      <c r="D116" s="214" t="s">
        <v>126</v>
      </c>
      <c r="E116" s="225" t="s">
        <v>1</v>
      </c>
      <c r="F116" s="226" t="s">
        <v>164</v>
      </c>
      <c r="G116" s="224"/>
      <c r="H116" s="227">
        <v>36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AT116" s="233" t="s">
        <v>126</v>
      </c>
      <c r="AU116" s="233" t="s">
        <v>80</v>
      </c>
      <c r="AV116" s="12" t="s">
        <v>80</v>
      </c>
      <c r="AW116" s="12" t="s">
        <v>32</v>
      </c>
      <c r="AX116" s="12" t="s">
        <v>78</v>
      </c>
      <c r="AY116" s="233" t="s">
        <v>117</v>
      </c>
    </row>
    <row r="117" s="10" customFormat="1" ht="22.8" customHeight="1">
      <c r="B117" s="184"/>
      <c r="C117" s="185"/>
      <c r="D117" s="186" t="s">
        <v>70</v>
      </c>
      <c r="E117" s="198" t="s">
        <v>165</v>
      </c>
      <c r="F117" s="198" t="s">
        <v>166</v>
      </c>
      <c r="G117" s="185"/>
      <c r="H117" s="185"/>
      <c r="I117" s="188"/>
      <c r="J117" s="199">
        <f>BK117</f>
        <v>0</v>
      </c>
      <c r="K117" s="185"/>
      <c r="L117" s="190"/>
      <c r="M117" s="191"/>
      <c r="N117" s="192"/>
      <c r="O117" s="192"/>
      <c r="P117" s="193">
        <f>SUM(P118:P162)</f>
        <v>0</v>
      </c>
      <c r="Q117" s="192"/>
      <c r="R117" s="193">
        <f>SUM(R118:R162)</f>
        <v>0</v>
      </c>
      <c r="S117" s="192"/>
      <c r="T117" s="194">
        <f>SUM(T118:T162)</f>
        <v>15.682500000000001</v>
      </c>
      <c r="AR117" s="195" t="s">
        <v>78</v>
      </c>
      <c r="AT117" s="196" t="s">
        <v>70</v>
      </c>
      <c r="AU117" s="196" t="s">
        <v>78</v>
      </c>
      <c r="AY117" s="195" t="s">
        <v>117</v>
      </c>
      <c r="BK117" s="197">
        <f>SUM(BK118:BK162)</f>
        <v>0</v>
      </c>
    </row>
    <row r="118" s="1" customFormat="1" ht="16.5" customHeight="1">
      <c r="B118" s="37"/>
      <c r="C118" s="200" t="s">
        <v>167</v>
      </c>
      <c r="D118" s="200" t="s">
        <v>119</v>
      </c>
      <c r="E118" s="201" t="s">
        <v>168</v>
      </c>
      <c r="F118" s="202" t="s">
        <v>169</v>
      </c>
      <c r="G118" s="203" t="s">
        <v>131</v>
      </c>
      <c r="H118" s="204">
        <v>15</v>
      </c>
      <c r="I118" s="205"/>
      <c r="J118" s="206">
        <f>ROUND(I118*H118,2)</f>
        <v>0</v>
      </c>
      <c r="K118" s="202" t="s">
        <v>123</v>
      </c>
      <c r="L118" s="42"/>
      <c r="M118" s="207" t="s">
        <v>1</v>
      </c>
      <c r="N118" s="208" t="s">
        <v>42</v>
      </c>
      <c r="O118" s="78"/>
      <c r="P118" s="209">
        <f>O118*H118</f>
        <v>0</v>
      </c>
      <c r="Q118" s="209">
        <v>0</v>
      </c>
      <c r="R118" s="209">
        <f>Q118*H118</f>
        <v>0</v>
      </c>
      <c r="S118" s="209">
        <v>0.22</v>
      </c>
      <c r="T118" s="210">
        <f>S118*H118</f>
        <v>3.2999999999999998</v>
      </c>
      <c r="AR118" s="16" t="s">
        <v>124</v>
      </c>
      <c r="AT118" s="16" t="s">
        <v>119</v>
      </c>
      <c r="AU118" s="16" t="s">
        <v>80</v>
      </c>
      <c r="AY118" s="16" t="s">
        <v>117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78</v>
      </c>
      <c r="BK118" s="211">
        <f>ROUND(I118*H118,2)</f>
        <v>0</v>
      </c>
      <c r="BL118" s="16" t="s">
        <v>124</v>
      </c>
      <c r="BM118" s="16" t="s">
        <v>170</v>
      </c>
    </row>
    <row r="119" s="11" customFormat="1">
      <c r="B119" s="212"/>
      <c r="C119" s="213"/>
      <c r="D119" s="214" t="s">
        <v>126</v>
      </c>
      <c r="E119" s="215" t="s">
        <v>1</v>
      </c>
      <c r="F119" s="216" t="s">
        <v>171</v>
      </c>
      <c r="G119" s="213"/>
      <c r="H119" s="215" t="s">
        <v>1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126</v>
      </c>
      <c r="AU119" s="222" t="s">
        <v>80</v>
      </c>
      <c r="AV119" s="11" t="s">
        <v>78</v>
      </c>
      <c r="AW119" s="11" t="s">
        <v>32</v>
      </c>
      <c r="AX119" s="11" t="s">
        <v>71</v>
      </c>
      <c r="AY119" s="222" t="s">
        <v>117</v>
      </c>
    </row>
    <row r="120" s="12" customFormat="1">
      <c r="B120" s="223"/>
      <c r="C120" s="224"/>
      <c r="D120" s="214" t="s">
        <v>126</v>
      </c>
      <c r="E120" s="225" t="s">
        <v>1</v>
      </c>
      <c r="F120" s="226" t="s">
        <v>172</v>
      </c>
      <c r="G120" s="224"/>
      <c r="H120" s="227">
        <v>15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126</v>
      </c>
      <c r="AU120" s="233" t="s">
        <v>80</v>
      </c>
      <c r="AV120" s="12" t="s">
        <v>80</v>
      </c>
      <c r="AW120" s="12" t="s">
        <v>32</v>
      </c>
      <c r="AX120" s="12" t="s">
        <v>78</v>
      </c>
      <c r="AY120" s="233" t="s">
        <v>117</v>
      </c>
    </row>
    <row r="121" s="11" customFormat="1">
      <c r="B121" s="212"/>
      <c r="C121" s="213"/>
      <c r="D121" s="214" t="s">
        <v>126</v>
      </c>
      <c r="E121" s="215" t="s">
        <v>1</v>
      </c>
      <c r="F121" s="216" t="s">
        <v>173</v>
      </c>
      <c r="G121" s="213"/>
      <c r="H121" s="215" t="s">
        <v>1</v>
      </c>
      <c r="I121" s="217"/>
      <c r="J121" s="213"/>
      <c r="K121" s="213"/>
      <c r="L121" s="218"/>
      <c r="M121" s="219"/>
      <c r="N121" s="220"/>
      <c r="O121" s="220"/>
      <c r="P121" s="220"/>
      <c r="Q121" s="220"/>
      <c r="R121" s="220"/>
      <c r="S121" s="220"/>
      <c r="T121" s="221"/>
      <c r="AT121" s="222" t="s">
        <v>126</v>
      </c>
      <c r="AU121" s="222" t="s">
        <v>80</v>
      </c>
      <c r="AV121" s="11" t="s">
        <v>78</v>
      </c>
      <c r="AW121" s="11" t="s">
        <v>32</v>
      </c>
      <c r="AX121" s="11" t="s">
        <v>71</v>
      </c>
      <c r="AY121" s="222" t="s">
        <v>117</v>
      </c>
    </row>
    <row r="122" s="11" customFormat="1">
      <c r="B122" s="212"/>
      <c r="C122" s="213"/>
      <c r="D122" s="214" t="s">
        <v>126</v>
      </c>
      <c r="E122" s="215" t="s">
        <v>1</v>
      </c>
      <c r="F122" s="216" t="s">
        <v>174</v>
      </c>
      <c r="G122" s="213"/>
      <c r="H122" s="215" t="s">
        <v>1</v>
      </c>
      <c r="I122" s="217"/>
      <c r="J122" s="213"/>
      <c r="K122" s="213"/>
      <c r="L122" s="218"/>
      <c r="M122" s="219"/>
      <c r="N122" s="220"/>
      <c r="O122" s="220"/>
      <c r="P122" s="220"/>
      <c r="Q122" s="220"/>
      <c r="R122" s="220"/>
      <c r="S122" s="220"/>
      <c r="T122" s="221"/>
      <c r="AT122" s="222" t="s">
        <v>126</v>
      </c>
      <c r="AU122" s="222" t="s">
        <v>80</v>
      </c>
      <c r="AV122" s="11" t="s">
        <v>78</v>
      </c>
      <c r="AW122" s="11" t="s">
        <v>32</v>
      </c>
      <c r="AX122" s="11" t="s">
        <v>71</v>
      </c>
      <c r="AY122" s="222" t="s">
        <v>117</v>
      </c>
    </row>
    <row r="123" s="11" customFormat="1">
      <c r="B123" s="212"/>
      <c r="C123" s="213"/>
      <c r="D123" s="214" t="s">
        <v>126</v>
      </c>
      <c r="E123" s="215" t="s">
        <v>1</v>
      </c>
      <c r="F123" s="216" t="s">
        <v>175</v>
      </c>
      <c r="G123" s="213"/>
      <c r="H123" s="215" t="s">
        <v>1</v>
      </c>
      <c r="I123" s="217"/>
      <c r="J123" s="213"/>
      <c r="K123" s="213"/>
      <c r="L123" s="218"/>
      <c r="M123" s="219"/>
      <c r="N123" s="220"/>
      <c r="O123" s="220"/>
      <c r="P123" s="220"/>
      <c r="Q123" s="220"/>
      <c r="R123" s="220"/>
      <c r="S123" s="220"/>
      <c r="T123" s="221"/>
      <c r="AT123" s="222" t="s">
        <v>126</v>
      </c>
      <c r="AU123" s="222" t="s">
        <v>80</v>
      </c>
      <c r="AV123" s="11" t="s">
        <v>78</v>
      </c>
      <c r="AW123" s="11" t="s">
        <v>32</v>
      </c>
      <c r="AX123" s="11" t="s">
        <v>71</v>
      </c>
      <c r="AY123" s="222" t="s">
        <v>117</v>
      </c>
    </row>
    <row r="124" s="1" customFormat="1" ht="16.5" customHeight="1">
      <c r="B124" s="37"/>
      <c r="C124" s="200" t="s">
        <v>176</v>
      </c>
      <c r="D124" s="200" t="s">
        <v>119</v>
      </c>
      <c r="E124" s="201" t="s">
        <v>177</v>
      </c>
      <c r="F124" s="202" t="s">
        <v>178</v>
      </c>
      <c r="G124" s="203" t="s">
        <v>131</v>
      </c>
      <c r="H124" s="204">
        <v>15</v>
      </c>
      <c r="I124" s="205"/>
      <c r="J124" s="206">
        <f>ROUND(I124*H124,2)</f>
        <v>0</v>
      </c>
      <c r="K124" s="202" t="s">
        <v>123</v>
      </c>
      <c r="L124" s="42"/>
      <c r="M124" s="207" t="s">
        <v>1</v>
      </c>
      <c r="N124" s="208" t="s">
        <v>42</v>
      </c>
      <c r="O124" s="78"/>
      <c r="P124" s="209">
        <f>O124*H124</f>
        <v>0</v>
      </c>
      <c r="Q124" s="209">
        <v>0</v>
      </c>
      <c r="R124" s="209">
        <f>Q124*H124</f>
        <v>0</v>
      </c>
      <c r="S124" s="209">
        <v>0.45000000000000001</v>
      </c>
      <c r="T124" s="210">
        <f>S124*H124</f>
        <v>6.75</v>
      </c>
      <c r="AR124" s="16" t="s">
        <v>124</v>
      </c>
      <c r="AT124" s="16" t="s">
        <v>119</v>
      </c>
      <c r="AU124" s="16" t="s">
        <v>80</v>
      </c>
      <c r="AY124" s="16" t="s">
        <v>117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78</v>
      </c>
      <c r="BK124" s="211">
        <f>ROUND(I124*H124,2)</f>
        <v>0</v>
      </c>
      <c r="BL124" s="16" t="s">
        <v>124</v>
      </c>
      <c r="BM124" s="16" t="s">
        <v>179</v>
      </c>
    </row>
    <row r="125" s="11" customFormat="1">
      <c r="B125" s="212"/>
      <c r="C125" s="213"/>
      <c r="D125" s="214" t="s">
        <v>126</v>
      </c>
      <c r="E125" s="215" t="s">
        <v>1</v>
      </c>
      <c r="F125" s="216" t="s">
        <v>180</v>
      </c>
      <c r="G125" s="213"/>
      <c r="H125" s="215" t="s">
        <v>1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126</v>
      </c>
      <c r="AU125" s="222" t="s">
        <v>80</v>
      </c>
      <c r="AV125" s="11" t="s">
        <v>78</v>
      </c>
      <c r="AW125" s="11" t="s">
        <v>32</v>
      </c>
      <c r="AX125" s="11" t="s">
        <v>71</v>
      </c>
      <c r="AY125" s="222" t="s">
        <v>117</v>
      </c>
    </row>
    <row r="126" s="12" customFormat="1">
      <c r="B126" s="223"/>
      <c r="C126" s="224"/>
      <c r="D126" s="214" t="s">
        <v>126</v>
      </c>
      <c r="E126" s="225" t="s">
        <v>1</v>
      </c>
      <c r="F126" s="226" t="s">
        <v>181</v>
      </c>
      <c r="G126" s="224"/>
      <c r="H126" s="227">
        <v>20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AT126" s="233" t="s">
        <v>126</v>
      </c>
      <c r="AU126" s="233" t="s">
        <v>80</v>
      </c>
      <c r="AV126" s="12" t="s">
        <v>80</v>
      </c>
      <c r="AW126" s="12" t="s">
        <v>32</v>
      </c>
      <c r="AX126" s="12" t="s">
        <v>71</v>
      </c>
      <c r="AY126" s="233" t="s">
        <v>117</v>
      </c>
    </row>
    <row r="127" s="11" customFormat="1">
      <c r="B127" s="212"/>
      <c r="C127" s="213"/>
      <c r="D127" s="214" t="s">
        <v>126</v>
      </c>
      <c r="E127" s="215" t="s">
        <v>1</v>
      </c>
      <c r="F127" s="216" t="s">
        <v>182</v>
      </c>
      <c r="G127" s="213"/>
      <c r="H127" s="215" t="s">
        <v>1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126</v>
      </c>
      <c r="AU127" s="222" t="s">
        <v>80</v>
      </c>
      <c r="AV127" s="11" t="s">
        <v>78</v>
      </c>
      <c r="AW127" s="11" t="s">
        <v>32</v>
      </c>
      <c r="AX127" s="11" t="s">
        <v>71</v>
      </c>
      <c r="AY127" s="222" t="s">
        <v>117</v>
      </c>
    </row>
    <row r="128" s="12" customFormat="1">
      <c r="B128" s="223"/>
      <c r="C128" s="224"/>
      <c r="D128" s="214" t="s">
        <v>126</v>
      </c>
      <c r="E128" s="225" t="s">
        <v>1</v>
      </c>
      <c r="F128" s="226" t="s">
        <v>183</v>
      </c>
      <c r="G128" s="224"/>
      <c r="H128" s="227">
        <v>-5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AT128" s="233" t="s">
        <v>126</v>
      </c>
      <c r="AU128" s="233" t="s">
        <v>80</v>
      </c>
      <c r="AV128" s="12" t="s">
        <v>80</v>
      </c>
      <c r="AW128" s="12" t="s">
        <v>32</v>
      </c>
      <c r="AX128" s="12" t="s">
        <v>71</v>
      </c>
      <c r="AY128" s="233" t="s">
        <v>117</v>
      </c>
    </row>
    <row r="129" s="13" customFormat="1">
      <c r="B129" s="234"/>
      <c r="C129" s="235"/>
      <c r="D129" s="214" t="s">
        <v>126</v>
      </c>
      <c r="E129" s="236" t="s">
        <v>1</v>
      </c>
      <c r="F129" s="237" t="s">
        <v>142</v>
      </c>
      <c r="G129" s="235"/>
      <c r="H129" s="238">
        <v>15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126</v>
      </c>
      <c r="AU129" s="244" t="s">
        <v>80</v>
      </c>
      <c r="AV129" s="13" t="s">
        <v>124</v>
      </c>
      <c r="AW129" s="13" t="s">
        <v>32</v>
      </c>
      <c r="AX129" s="13" t="s">
        <v>78</v>
      </c>
      <c r="AY129" s="244" t="s">
        <v>117</v>
      </c>
    </row>
    <row r="130" s="11" customFormat="1">
      <c r="B130" s="212"/>
      <c r="C130" s="213"/>
      <c r="D130" s="214" t="s">
        <v>126</v>
      </c>
      <c r="E130" s="215" t="s">
        <v>1</v>
      </c>
      <c r="F130" s="216" t="s">
        <v>173</v>
      </c>
      <c r="G130" s="213"/>
      <c r="H130" s="215" t="s">
        <v>1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126</v>
      </c>
      <c r="AU130" s="222" t="s">
        <v>80</v>
      </c>
      <c r="AV130" s="11" t="s">
        <v>78</v>
      </c>
      <c r="AW130" s="11" t="s">
        <v>32</v>
      </c>
      <c r="AX130" s="11" t="s">
        <v>71</v>
      </c>
      <c r="AY130" s="222" t="s">
        <v>117</v>
      </c>
    </row>
    <row r="131" s="11" customFormat="1">
      <c r="B131" s="212"/>
      <c r="C131" s="213"/>
      <c r="D131" s="214" t="s">
        <v>126</v>
      </c>
      <c r="E131" s="215" t="s">
        <v>1</v>
      </c>
      <c r="F131" s="216" t="s">
        <v>174</v>
      </c>
      <c r="G131" s="213"/>
      <c r="H131" s="215" t="s">
        <v>1</v>
      </c>
      <c r="I131" s="217"/>
      <c r="J131" s="213"/>
      <c r="K131" s="213"/>
      <c r="L131" s="218"/>
      <c r="M131" s="219"/>
      <c r="N131" s="220"/>
      <c r="O131" s="220"/>
      <c r="P131" s="220"/>
      <c r="Q131" s="220"/>
      <c r="R131" s="220"/>
      <c r="S131" s="220"/>
      <c r="T131" s="221"/>
      <c r="AT131" s="222" t="s">
        <v>126</v>
      </c>
      <c r="AU131" s="222" t="s">
        <v>80</v>
      </c>
      <c r="AV131" s="11" t="s">
        <v>78</v>
      </c>
      <c r="AW131" s="11" t="s">
        <v>32</v>
      </c>
      <c r="AX131" s="11" t="s">
        <v>71</v>
      </c>
      <c r="AY131" s="222" t="s">
        <v>117</v>
      </c>
    </row>
    <row r="132" s="11" customFormat="1">
      <c r="B132" s="212"/>
      <c r="C132" s="213"/>
      <c r="D132" s="214" t="s">
        <v>126</v>
      </c>
      <c r="E132" s="215" t="s">
        <v>1</v>
      </c>
      <c r="F132" s="216" t="s">
        <v>175</v>
      </c>
      <c r="G132" s="213"/>
      <c r="H132" s="215" t="s">
        <v>1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126</v>
      </c>
      <c r="AU132" s="222" t="s">
        <v>80</v>
      </c>
      <c r="AV132" s="11" t="s">
        <v>78</v>
      </c>
      <c r="AW132" s="11" t="s">
        <v>32</v>
      </c>
      <c r="AX132" s="11" t="s">
        <v>71</v>
      </c>
      <c r="AY132" s="222" t="s">
        <v>117</v>
      </c>
    </row>
    <row r="133" s="1" customFormat="1" ht="16.5" customHeight="1">
      <c r="B133" s="37"/>
      <c r="C133" s="200" t="s">
        <v>184</v>
      </c>
      <c r="D133" s="200" t="s">
        <v>119</v>
      </c>
      <c r="E133" s="201" t="s">
        <v>185</v>
      </c>
      <c r="F133" s="202" t="s">
        <v>186</v>
      </c>
      <c r="G133" s="203" t="s">
        <v>131</v>
      </c>
      <c r="H133" s="204">
        <v>5</v>
      </c>
      <c r="I133" s="205"/>
      <c r="J133" s="206">
        <f>ROUND(I133*H133,2)</f>
        <v>0</v>
      </c>
      <c r="K133" s="202" t="s">
        <v>123</v>
      </c>
      <c r="L133" s="42"/>
      <c r="M133" s="207" t="s">
        <v>1</v>
      </c>
      <c r="N133" s="208" t="s">
        <v>42</v>
      </c>
      <c r="O133" s="78"/>
      <c r="P133" s="209">
        <f>O133*H133</f>
        <v>0</v>
      </c>
      <c r="Q133" s="209">
        <v>0</v>
      </c>
      <c r="R133" s="209">
        <f>Q133*H133</f>
        <v>0</v>
      </c>
      <c r="S133" s="209">
        <v>0.45000000000000001</v>
      </c>
      <c r="T133" s="210">
        <f>S133*H133</f>
        <v>2.25</v>
      </c>
      <c r="AR133" s="16" t="s">
        <v>124</v>
      </c>
      <c r="AT133" s="16" t="s">
        <v>119</v>
      </c>
      <c r="AU133" s="16" t="s">
        <v>80</v>
      </c>
      <c r="AY133" s="16" t="s">
        <v>117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78</v>
      </c>
      <c r="BK133" s="211">
        <f>ROUND(I133*H133,2)</f>
        <v>0</v>
      </c>
      <c r="BL133" s="16" t="s">
        <v>124</v>
      </c>
      <c r="BM133" s="16" t="s">
        <v>187</v>
      </c>
    </row>
    <row r="134" s="11" customFormat="1">
      <c r="B134" s="212"/>
      <c r="C134" s="213"/>
      <c r="D134" s="214" t="s">
        <v>126</v>
      </c>
      <c r="E134" s="215" t="s">
        <v>1</v>
      </c>
      <c r="F134" s="216" t="s">
        <v>188</v>
      </c>
      <c r="G134" s="213"/>
      <c r="H134" s="215" t="s">
        <v>1</v>
      </c>
      <c r="I134" s="217"/>
      <c r="J134" s="213"/>
      <c r="K134" s="213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126</v>
      </c>
      <c r="AU134" s="222" t="s">
        <v>80</v>
      </c>
      <c r="AV134" s="11" t="s">
        <v>78</v>
      </c>
      <c r="AW134" s="11" t="s">
        <v>32</v>
      </c>
      <c r="AX134" s="11" t="s">
        <v>71</v>
      </c>
      <c r="AY134" s="222" t="s">
        <v>117</v>
      </c>
    </row>
    <row r="135" s="11" customFormat="1">
      <c r="B135" s="212"/>
      <c r="C135" s="213"/>
      <c r="D135" s="214" t="s">
        <v>126</v>
      </c>
      <c r="E135" s="215" t="s">
        <v>1</v>
      </c>
      <c r="F135" s="216" t="s">
        <v>189</v>
      </c>
      <c r="G135" s="213"/>
      <c r="H135" s="215" t="s">
        <v>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126</v>
      </c>
      <c r="AU135" s="222" t="s">
        <v>80</v>
      </c>
      <c r="AV135" s="11" t="s">
        <v>78</v>
      </c>
      <c r="AW135" s="11" t="s">
        <v>32</v>
      </c>
      <c r="AX135" s="11" t="s">
        <v>71</v>
      </c>
      <c r="AY135" s="222" t="s">
        <v>117</v>
      </c>
    </row>
    <row r="136" s="11" customFormat="1">
      <c r="B136" s="212"/>
      <c r="C136" s="213"/>
      <c r="D136" s="214" t="s">
        <v>126</v>
      </c>
      <c r="E136" s="215" t="s">
        <v>1</v>
      </c>
      <c r="F136" s="216" t="s">
        <v>190</v>
      </c>
      <c r="G136" s="213"/>
      <c r="H136" s="215" t="s">
        <v>1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126</v>
      </c>
      <c r="AU136" s="222" t="s">
        <v>80</v>
      </c>
      <c r="AV136" s="11" t="s">
        <v>78</v>
      </c>
      <c r="AW136" s="11" t="s">
        <v>32</v>
      </c>
      <c r="AX136" s="11" t="s">
        <v>71</v>
      </c>
      <c r="AY136" s="222" t="s">
        <v>117</v>
      </c>
    </row>
    <row r="137" s="12" customFormat="1">
      <c r="B137" s="223"/>
      <c r="C137" s="224"/>
      <c r="D137" s="214" t="s">
        <v>126</v>
      </c>
      <c r="E137" s="225" t="s">
        <v>1</v>
      </c>
      <c r="F137" s="226" t="s">
        <v>191</v>
      </c>
      <c r="G137" s="224"/>
      <c r="H137" s="227">
        <v>5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126</v>
      </c>
      <c r="AU137" s="233" t="s">
        <v>80</v>
      </c>
      <c r="AV137" s="12" t="s">
        <v>80</v>
      </c>
      <c r="AW137" s="12" t="s">
        <v>32</v>
      </c>
      <c r="AX137" s="12" t="s">
        <v>78</v>
      </c>
      <c r="AY137" s="233" t="s">
        <v>117</v>
      </c>
    </row>
    <row r="138" s="11" customFormat="1">
      <c r="B138" s="212"/>
      <c r="C138" s="213"/>
      <c r="D138" s="214" t="s">
        <v>126</v>
      </c>
      <c r="E138" s="215" t="s">
        <v>1</v>
      </c>
      <c r="F138" s="216" t="s">
        <v>173</v>
      </c>
      <c r="G138" s="213"/>
      <c r="H138" s="215" t="s">
        <v>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126</v>
      </c>
      <c r="AU138" s="222" t="s">
        <v>80</v>
      </c>
      <c r="AV138" s="11" t="s">
        <v>78</v>
      </c>
      <c r="AW138" s="11" t="s">
        <v>32</v>
      </c>
      <c r="AX138" s="11" t="s">
        <v>71</v>
      </c>
      <c r="AY138" s="222" t="s">
        <v>117</v>
      </c>
    </row>
    <row r="139" s="11" customFormat="1">
      <c r="B139" s="212"/>
      <c r="C139" s="213"/>
      <c r="D139" s="214" t="s">
        <v>126</v>
      </c>
      <c r="E139" s="215" t="s">
        <v>1</v>
      </c>
      <c r="F139" s="216" t="s">
        <v>174</v>
      </c>
      <c r="G139" s="213"/>
      <c r="H139" s="215" t="s">
        <v>1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126</v>
      </c>
      <c r="AU139" s="222" t="s">
        <v>80</v>
      </c>
      <c r="AV139" s="11" t="s">
        <v>78</v>
      </c>
      <c r="AW139" s="11" t="s">
        <v>32</v>
      </c>
      <c r="AX139" s="11" t="s">
        <v>71</v>
      </c>
      <c r="AY139" s="222" t="s">
        <v>117</v>
      </c>
    </row>
    <row r="140" s="11" customFormat="1">
      <c r="B140" s="212"/>
      <c r="C140" s="213"/>
      <c r="D140" s="214" t="s">
        <v>126</v>
      </c>
      <c r="E140" s="215" t="s">
        <v>1</v>
      </c>
      <c r="F140" s="216" t="s">
        <v>175</v>
      </c>
      <c r="G140" s="213"/>
      <c r="H140" s="215" t="s">
        <v>1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126</v>
      </c>
      <c r="AU140" s="222" t="s">
        <v>80</v>
      </c>
      <c r="AV140" s="11" t="s">
        <v>78</v>
      </c>
      <c r="AW140" s="11" t="s">
        <v>32</v>
      </c>
      <c r="AX140" s="11" t="s">
        <v>71</v>
      </c>
      <c r="AY140" s="222" t="s">
        <v>117</v>
      </c>
    </row>
    <row r="141" s="1" customFormat="1" ht="16.5" customHeight="1">
      <c r="B141" s="37"/>
      <c r="C141" s="200" t="s">
        <v>165</v>
      </c>
      <c r="D141" s="200" t="s">
        <v>119</v>
      </c>
      <c r="E141" s="201" t="s">
        <v>192</v>
      </c>
      <c r="F141" s="202" t="s">
        <v>193</v>
      </c>
      <c r="G141" s="203" t="s">
        <v>131</v>
      </c>
      <c r="H141" s="204">
        <v>4</v>
      </c>
      <c r="I141" s="205"/>
      <c r="J141" s="206">
        <f>ROUND(I141*H141,2)</f>
        <v>0</v>
      </c>
      <c r="K141" s="202" t="s">
        <v>123</v>
      </c>
      <c r="L141" s="42"/>
      <c r="M141" s="207" t="s">
        <v>1</v>
      </c>
      <c r="N141" s="208" t="s">
        <v>42</v>
      </c>
      <c r="O141" s="78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AR141" s="16" t="s">
        <v>124</v>
      </c>
      <c r="AT141" s="16" t="s">
        <v>119</v>
      </c>
      <c r="AU141" s="16" t="s">
        <v>80</v>
      </c>
      <c r="AY141" s="16" t="s">
        <v>117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78</v>
      </c>
      <c r="BK141" s="211">
        <f>ROUND(I141*H141,2)</f>
        <v>0</v>
      </c>
      <c r="BL141" s="16" t="s">
        <v>124</v>
      </c>
      <c r="BM141" s="16" t="s">
        <v>194</v>
      </c>
    </row>
    <row r="142" s="11" customFormat="1">
      <c r="B142" s="212"/>
      <c r="C142" s="213"/>
      <c r="D142" s="214" t="s">
        <v>126</v>
      </c>
      <c r="E142" s="215" t="s">
        <v>1</v>
      </c>
      <c r="F142" s="216" t="s">
        <v>195</v>
      </c>
      <c r="G142" s="213"/>
      <c r="H142" s="215" t="s">
        <v>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126</v>
      </c>
      <c r="AU142" s="222" t="s">
        <v>80</v>
      </c>
      <c r="AV142" s="11" t="s">
        <v>78</v>
      </c>
      <c r="AW142" s="11" t="s">
        <v>32</v>
      </c>
      <c r="AX142" s="11" t="s">
        <v>71</v>
      </c>
      <c r="AY142" s="222" t="s">
        <v>117</v>
      </c>
    </row>
    <row r="143" s="12" customFormat="1">
      <c r="B143" s="223"/>
      <c r="C143" s="224"/>
      <c r="D143" s="214" t="s">
        <v>126</v>
      </c>
      <c r="E143" s="225" t="s">
        <v>1</v>
      </c>
      <c r="F143" s="226" t="s">
        <v>196</v>
      </c>
      <c r="G143" s="224"/>
      <c r="H143" s="227">
        <v>4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126</v>
      </c>
      <c r="AU143" s="233" t="s">
        <v>80</v>
      </c>
      <c r="AV143" s="12" t="s">
        <v>80</v>
      </c>
      <c r="AW143" s="12" t="s">
        <v>32</v>
      </c>
      <c r="AX143" s="12" t="s">
        <v>78</v>
      </c>
      <c r="AY143" s="233" t="s">
        <v>117</v>
      </c>
    </row>
    <row r="144" s="11" customFormat="1">
      <c r="B144" s="212"/>
      <c r="C144" s="213"/>
      <c r="D144" s="214" t="s">
        <v>126</v>
      </c>
      <c r="E144" s="215" t="s">
        <v>1</v>
      </c>
      <c r="F144" s="216" t="s">
        <v>173</v>
      </c>
      <c r="G144" s="213"/>
      <c r="H144" s="215" t="s">
        <v>1</v>
      </c>
      <c r="I144" s="217"/>
      <c r="J144" s="213"/>
      <c r="K144" s="213"/>
      <c r="L144" s="218"/>
      <c r="M144" s="219"/>
      <c r="N144" s="220"/>
      <c r="O144" s="220"/>
      <c r="P144" s="220"/>
      <c r="Q144" s="220"/>
      <c r="R144" s="220"/>
      <c r="S144" s="220"/>
      <c r="T144" s="221"/>
      <c r="AT144" s="222" t="s">
        <v>126</v>
      </c>
      <c r="AU144" s="222" t="s">
        <v>80</v>
      </c>
      <c r="AV144" s="11" t="s">
        <v>78</v>
      </c>
      <c r="AW144" s="11" t="s">
        <v>32</v>
      </c>
      <c r="AX144" s="11" t="s">
        <v>71</v>
      </c>
      <c r="AY144" s="222" t="s">
        <v>117</v>
      </c>
    </row>
    <row r="145" s="11" customFormat="1">
      <c r="B145" s="212"/>
      <c r="C145" s="213"/>
      <c r="D145" s="214" t="s">
        <v>126</v>
      </c>
      <c r="E145" s="215" t="s">
        <v>1</v>
      </c>
      <c r="F145" s="216" t="s">
        <v>174</v>
      </c>
      <c r="G145" s="213"/>
      <c r="H145" s="215" t="s">
        <v>1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126</v>
      </c>
      <c r="AU145" s="222" t="s">
        <v>80</v>
      </c>
      <c r="AV145" s="11" t="s">
        <v>78</v>
      </c>
      <c r="AW145" s="11" t="s">
        <v>32</v>
      </c>
      <c r="AX145" s="11" t="s">
        <v>71</v>
      </c>
      <c r="AY145" s="222" t="s">
        <v>117</v>
      </c>
    </row>
    <row r="146" s="11" customFormat="1">
      <c r="B146" s="212"/>
      <c r="C146" s="213"/>
      <c r="D146" s="214" t="s">
        <v>126</v>
      </c>
      <c r="E146" s="215" t="s">
        <v>1</v>
      </c>
      <c r="F146" s="216" t="s">
        <v>175</v>
      </c>
      <c r="G146" s="213"/>
      <c r="H146" s="215" t="s">
        <v>1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126</v>
      </c>
      <c r="AU146" s="222" t="s">
        <v>80</v>
      </c>
      <c r="AV146" s="11" t="s">
        <v>78</v>
      </c>
      <c r="AW146" s="11" t="s">
        <v>32</v>
      </c>
      <c r="AX146" s="11" t="s">
        <v>71</v>
      </c>
      <c r="AY146" s="222" t="s">
        <v>117</v>
      </c>
    </row>
    <row r="147" s="11" customFormat="1">
      <c r="B147" s="212"/>
      <c r="C147" s="213"/>
      <c r="D147" s="214" t="s">
        <v>126</v>
      </c>
      <c r="E147" s="215" t="s">
        <v>1</v>
      </c>
      <c r="F147" s="216" t="s">
        <v>197</v>
      </c>
      <c r="G147" s="213"/>
      <c r="H147" s="215" t="s">
        <v>1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126</v>
      </c>
      <c r="AU147" s="222" t="s">
        <v>80</v>
      </c>
      <c r="AV147" s="11" t="s">
        <v>78</v>
      </c>
      <c r="AW147" s="11" t="s">
        <v>32</v>
      </c>
      <c r="AX147" s="11" t="s">
        <v>71</v>
      </c>
      <c r="AY147" s="222" t="s">
        <v>117</v>
      </c>
    </row>
    <row r="148" s="1" customFormat="1" ht="16.5" customHeight="1">
      <c r="B148" s="37"/>
      <c r="C148" s="200" t="s">
        <v>198</v>
      </c>
      <c r="D148" s="200" t="s">
        <v>119</v>
      </c>
      <c r="E148" s="201" t="s">
        <v>199</v>
      </c>
      <c r="F148" s="202" t="s">
        <v>200</v>
      </c>
      <c r="G148" s="203" t="s">
        <v>131</v>
      </c>
      <c r="H148" s="204">
        <v>1</v>
      </c>
      <c r="I148" s="205"/>
      <c r="J148" s="206">
        <f>ROUND(I148*H148,2)</f>
        <v>0</v>
      </c>
      <c r="K148" s="202" t="s">
        <v>123</v>
      </c>
      <c r="L148" s="42"/>
      <c r="M148" s="207" t="s">
        <v>1</v>
      </c>
      <c r="N148" s="208" t="s">
        <v>42</v>
      </c>
      <c r="O148" s="78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AR148" s="16" t="s">
        <v>124</v>
      </c>
      <c r="AT148" s="16" t="s">
        <v>119</v>
      </c>
      <c r="AU148" s="16" t="s">
        <v>80</v>
      </c>
      <c r="AY148" s="16" t="s">
        <v>117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78</v>
      </c>
      <c r="BK148" s="211">
        <f>ROUND(I148*H148,2)</f>
        <v>0</v>
      </c>
      <c r="BL148" s="16" t="s">
        <v>124</v>
      </c>
      <c r="BM148" s="16" t="s">
        <v>201</v>
      </c>
    </row>
    <row r="149" s="11" customFormat="1">
      <c r="B149" s="212"/>
      <c r="C149" s="213"/>
      <c r="D149" s="214" t="s">
        <v>126</v>
      </c>
      <c r="E149" s="215" t="s">
        <v>1</v>
      </c>
      <c r="F149" s="216" t="s">
        <v>202</v>
      </c>
      <c r="G149" s="213"/>
      <c r="H149" s="215" t="s">
        <v>1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AT149" s="222" t="s">
        <v>126</v>
      </c>
      <c r="AU149" s="222" t="s">
        <v>80</v>
      </c>
      <c r="AV149" s="11" t="s">
        <v>78</v>
      </c>
      <c r="AW149" s="11" t="s">
        <v>32</v>
      </c>
      <c r="AX149" s="11" t="s">
        <v>71</v>
      </c>
      <c r="AY149" s="222" t="s">
        <v>117</v>
      </c>
    </row>
    <row r="150" s="12" customFormat="1">
      <c r="B150" s="223"/>
      <c r="C150" s="224"/>
      <c r="D150" s="214" t="s">
        <v>126</v>
      </c>
      <c r="E150" s="225" t="s">
        <v>1</v>
      </c>
      <c r="F150" s="226" t="s">
        <v>203</v>
      </c>
      <c r="G150" s="224"/>
      <c r="H150" s="227">
        <v>1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126</v>
      </c>
      <c r="AU150" s="233" t="s">
        <v>80</v>
      </c>
      <c r="AV150" s="12" t="s">
        <v>80</v>
      </c>
      <c r="AW150" s="12" t="s">
        <v>32</v>
      </c>
      <c r="AX150" s="12" t="s">
        <v>78</v>
      </c>
      <c r="AY150" s="233" t="s">
        <v>117</v>
      </c>
    </row>
    <row r="151" s="1" customFormat="1" ht="16.5" customHeight="1">
      <c r="B151" s="37"/>
      <c r="C151" s="200" t="s">
        <v>204</v>
      </c>
      <c r="D151" s="200" t="s">
        <v>119</v>
      </c>
      <c r="E151" s="201" t="s">
        <v>205</v>
      </c>
      <c r="F151" s="202" t="s">
        <v>206</v>
      </c>
      <c r="G151" s="203" t="s">
        <v>207</v>
      </c>
      <c r="H151" s="204">
        <v>16.5</v>
      </c>
      <c r="I151" s="205"/>
      <c r="J151" s="206">
        <f>ROUND(I151*H151,2)</f>
        <v>0</v>
      </c>
      <c r="K151" s="202" t="s">
        <v>123</v>
      </c>
      <c r="L151" s="42"/>
      <c r="M151" s="207" t="s">
        <v>1</v>
      </c>
      <c r="N151" s="208" t="s">
        <v>42</v>
      </c>
      <c r="O151" s="78"/>
      <c r="P151" s="209">
        <f>O151*H151</f>
        <v>0</v>
      </c>
      <c r="Q151" s="209">
        <v>0</v>
      </c>
      <c r="R151" s="209">
        <f>Q151*H151</f>
        <v>0</v>
      </c>
      <c r="S151" s="209">
        <v>0.20499999999999999</v>
      </c>
      <c r="T151" s="210">
        <f>S151*H151</f>
        <v>3.3824999999999998</v>
      </c>
      <c r="AR151" s="16" t="s">
        <v>124</v>
      </c>
      <c r="AT151" s="16" t="s">
        <v>119</v>
      </c>
      <c r="AU151" s="16" t="s">
        <v>80</v>
      </c>
      <c r="AY151" s="16" t="s">
        <v>117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78</v>
      </c>
      <c r="BK151" s="211">
        <f>ROUND(I151*H151,2)</f>
        <v>0</v>
      </c>
      <c r="BL151" s="16" t="s">
        <v>124</v>
      </c>
      <c r="BM151" s="16" t="s">
        <v>208</v>
      </c>
    </row>
    <row r="152" s="11" customFormat="1">
      <c r="B152" s="212"/>
      <c r="C152" s="213"/>
      <c r="D152" s="214" t="s">
        <v>126</v>
      </c>
      <c r="E152" s="215" t="s">
        <v>1</v>
      </c>
      <c r="F152" s="216" t="s">
        <v>209</v>
      </c>
      <c r="G152" s="213"/>
      <c r="H152" s="215" t="s">
        <v>1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126</v>
      </c>
      <c r="AU152" s="222" t="s">
        <v>80</v>
      </c>
      <c r="AV152" s="11" t="s">
        <v>78</v>
      </c>
      <c r="AW152" s="11" t="s">
        <v>32</v>
      </c>
      <c r="AX152" s="11" t="s">
        <v>71</v>
      </c>
      <c r="AY152" s="222" t="s">
        <v>117</v>
      </c>
    </row>
    <row r="153" s="12" customFormat="1">
      <c r="B153" s="223"/>
      <c r="C153" s="224"/>
      <c r="D153" s="214" t="s">
        <v>126</v>
      </c>
      <c r="E153" s="225" t="s">
        <v>1</v>
      </c>
      <c r="F153" s="226" t="s">
        <v>210</v>
      </c>
      <c r="G153" s="224"/>
      <c r="H153" s="227">
        <v>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126</v>
      </c>
      <c r="AU153" s="233" t="s">
        <v>80</v>
      </c>
      <c r="AV153" s="12" t="s">
        <v>80</v>
      </c>
      <c r="AW153" s="12" t="s">
        <v>32</v>
      </c>
      <c r="AX153" s="12" t="s">
        <v>71</v>
      </c>
      <c r="AY153" s="233" t="s">
        <v>117</v>
      </c>
    </row>
    <row r="154" s="14" customFormat="1">
      <c r="B154" s="245"/>
      <c r="C154" s="246"/>
      <c r="D154" s="214" t="s">
        <v>126</v>
      </c>
      <c r="E154" s="247" t="s">
        <v>1</v>
      </c>
      <c r="F154" s="248" t="s">
        <v>211</v>
      </c>
      <c r="G154" s="246"/>
      <c r="H154" s="249">
        <v>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126</v>
      </c>
      <c r="AU154" s="255" t="s">
        <v>80</v>
      </c>
      <c r="AV154" s="14" t="s">
        <v>135</v>
      </c>
      <c r="AW154" s="14" t="s">
        <v>32</v>
      </c>
      <c r="AX154" s="14" t="s">
        <v>71</v>
      </c>
      <c r="AY154" s="255" t="s">
        <v>117</v>
      </c>
    </row>
    <row r="155" s="11" customFormat="1">
      <c r="B155" s="212"/>
      <c r="C155" s="213"/>
      <c r="D155" s="214" t="s">
        <v>126</v>
      </c>
      <c r="E155" s="215" t="s">
        <v>1</v>
      </c>
      <c r="F155" s="216" t="s">
        <v>212</v>
      </c>
      <c r="G155" s="213"/>
      <c r="H155" s="215" t="s">
        <v>1</v>
      </c>
      <c r="I155" s="217"/>
      <c r="J155" s="213"/>
      <c r="K155" s="213"/>
      <c r="L155" s="218"/>
      <c r="M155" s="219"/>
      <c r="N155" s="220"/>
      <c r="O155" s="220"/>
      <c r="P155" s="220"/>
      <c r="Q155" s="220"/>
      <c r="R155" s="220"/>
      <c r="S155" s="220"/>
      <c r="T155" s="221"/>
      <c r="AT155" s="222" t="s">
        <v>126</v>
      </c>
      <c r="AU155" s="222" t="s">
        <v>80</v>
      </c>
      <c r="AV155" s="11" t="s">
        <v>78</v>
      </c>
      <c r="AW155" s="11" t="s">
        <v>32</v>
      </c>
      <c r="AX155" s="11" t="s">
        <v>71</v>
      </c>
      <c r="AY155" s="222" t="s">
        <v>117</v>
      </c>
    </row>
    <row r="156" s="12" customFormat="1">
      <c r="B156" s="223"/>
      <c r="C156" s="224"/>
      <c r="D156" s="214" t="s">
        <v>126</v>
      </c>
      <c r="E156" s="225" t="s">
        <v>1</v>
      </c>
      <c r="F156" s="226" t="s">
        <v>213</v>
      </c>
      <c r="G156" s="224"/>
      <c r="H156" s="227">
        <v>6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126</v>
      </c>
      <c r="AU156" s="233" t="s">
        <v>80</v>
      </c>
      <c r="AV156" s="12" t="s">
        <v>80</v>
      </c>
      <c r="AW156" s="12" t="s">
        <v>32</v>
      </c>
      <c r="AX156" s="12" t="s">
        <v>71</v>
      </c>
      <c r="AY156" s="233" t="s">
        <v>117</v>
      </c>
    </row>
    <row r="157" s="14" customFormat="1">
      <c r="B157" s="245"/>
      <c r="C157" s="246"/>
      <c r="D157" s="214" t="s">
        <v>126</v>
      </c>
      <c r="E157" s="247" t="s">
        <v>1</v>
      </c>
      <c r="F157" s="248" t="s">
        <v>214</v>
      </c>
      <c r="G157" s="246"/>
      <c r="H157" s="249">
        <v>6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126</v>
      </c>
      <c r="AU157" s="255" t="s">
        <v>80</v>
      </c>
      <c r="AV157" s="14" t="s">
        <v>135</v>
      </c>
      <c r="AW157" s="14" t="s">
        <v>32</v>
      </c>
      <c r="AX157" s="14" t="s">
        <v>71</v>
      </c>
      <c r="AY157" s="255" t="s">
        <v>117</v>
      </c>
    </row>
    <row r="158" s="11" customFormat="1">
      <c r="B158" s="212"/>
      <c r="C158" s="213"/>
      <c r="D158" s="214" t="s">
        <v>126</v>
      </c>
      <c r="E158" s="215" t="s">
        <v>1</v>
      </c>
      <c r="F158" s="216" t="s">
        <v>215</v>
      </c>
      <c r="G158" s="213"/>
      <c r="H158" s="215" t="s">
        <v>1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126</v>
      </c>
      <c r="AU158" s="222" t="s">
        <v>80</v>
      </c>
      <c r="AV158" s="11" t="s">
        <v>78</v>
      </c>
      <c r="AW158" s="11" t="s">
        <v>32</v>
      </c>
      <c r="AX158" s="11" t="s">
        <v>71</v>
      </c>
      <c r="AY158" s="222" t="s">
        <v>117</v>
      </c>
    </row>
    <row r="159" s="12" customFormat="1">
      <c r="B159" s="223"/>
      <c r="C159" s="224"/>
      <c r="D159" s="214" t="s">
        <v>126</v>
      </c>
      <c r="E159" s="225" t="s">
        <v>1</v>
      </c>
      <c r="F159" s="226" t="s">
        <v>216</v>
      </c>
      <c r="G159" s="224"/>
      <c r="H159" s="227">
        <v>1.5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126</v>
      </c>
      <c r="AU159" s="233" t="s">
        <v>80</v>
      </c>
      <c r="AV159" s="12" t="s">
        <v>80</v>
      </c>
      <c r="AW159" s="12" t="s">
        <v>32</v>
      </c>
      <c r="AX159" s="12" t="s">
        <v>71</v>
      </c>
      <c r="AY159" s="233" t="s">
        <v>117</v>
      </c>
    </row>
    <row r="160" s="14" customFormat="1">
      <c r="B160" s="245"/>
      <c r="C160" s="246"/>
      <c r="D160" s="214" t="s">
        <v>126</v>
      </c>
      <c r="E160" s="247" t="s">
        <v>1</v>
      </c>
      <c r="F160" s="248" t="s">
        <v>217</v>
      </c>
      <c r="G160" s="246"/>
      <c r="H160" s="249">
        <v>1.5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126</v>
      </c>
      <c r="AU160" s="255" t="s">
        <v>80</v>
      </c>
      <c r="AV160" s="14" t="s">
        <v>135</v>
      </c>
      <c r="AW160" s="14" t="s">
        <v>32</v>
      </c>
      <c r="AX160" s="14" t="s">
        <v>71</v>
      </c>
      <c r="AY160" s="255" t="s">
        <v>117</v>
      </c>
    </row>
    <row r="161" s="13" customFormat="1">
      <c r="B161" s="234"/>
      <c r="C161" s="235"/>
      <c r="D161" s="214" t="s">
        <v>126</v>
      </c>
      <c r="E161" s="236" t="s">
        <v>1</v>
      </c>
      <c r="F161" s="237" t="s">
        <v>142</v>
      </c>
      <c r="G161" s="235"/>
      <c r="H161" s="238">
        <v>16.5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126</v>
      </c>
      <c r="AU161" s="244" t="s">
        <v>80</v>
      </c>
      <c r="AV161" s="13" t="s">
        <v>124</v>
      </c>
      <c r="AW161" s="13" t="s">
        <v>32</v>
      </c>
      <c r="AX161" s="13" t="s">
        <v>78</v>
      </c>
      <c r="AY161" s="244" t="s">
        <v>117</v>
      </c>
    </row>
    <row r="162" s="11" customFormat="1">
      <c r="B162" s="212"/>
      <c r="C162" s="213"/>
      <c r="D162" s="214" t="s">
        <v>126</v>
      </c>
      <c r="E162" s="215" t="s">
        <v>1</v>
      </c>
      <c r="F162" s="216" t="s">
        <v>218</v>
      </c>
      <c r="G162" s="213"/>
      <c r="H162" s="215" t="s">
        <v>1</v>
      </c>
      <c r="I162" s="217"/>
      <c r="J162" s="213"/>
      <c r="K162" s="213"/>
      <c r="L162" s="218"/>
      <c r="M162" s="219"/>
      <c r="N162" s="220"/>
      <c r="O162" s="220"/>
      <c r="P162" s="220"/>
      <c r="Q162" s="220"/>
      <c r="R162" s="220"/>
      <c r="S162" s="220"/>
      <c r="T162" s="221"/>
      <c r="AT162" s="222" t="s">
        <v>126</v>
      </c>
      <c r="AU162" s="222" t="s">
        <v>80</v>
      </c>
      <c r="AV162" s="11" t="s">
        <v>78</v>
      </c>
      <c r="AW162" s="11" t="s">
        <v>32</v>
      </c>
      <c r="AX162" s="11" t="s">
        <v>71</v>
      </c>
      <c r="AY162" s="222" t="s">
        <v>117</v>
      </c>
    </row>
    <row r="163" s="10" customFormat="1" ht="22.8" customHeight="1">
      <c r="B163" s="184"/>
      <c r="C163" s="185"/>
      <c r="D163" s="186" t="s">
        <v>70</v>
      </c>
      <c r="E163" s="198" t="s">
        <v>151</v>
      </c>
      <c r="F163" s="198" t="s">
        <v>219</v>
      </c>
      <c r="G163" s="185"/>
      <c r="H163" s="185"/>
      <c r="I163" s="188"/>
      <c r="J163" s="199">
        <f>BK163</f>
        <v>0</v>
      </c>
      <c r="K163" s="185"/>
      <c r="L163" s="190"/>
      <c r="M163" s="191"/>
      <c r="N163" s="192"/>
      <c r="O163" s="192"/>
      <c r="P163" s="193">
        <f>SUM(P164:P182)</f>
        <v>0</v>
      </c>
      <c r="Q163" s="192"/>
      <c r="R163" s="193">
        <f>SUM(R164:R182)</f>
        <v>32.896050000000002</v>
      </c>
      <c r="S163" s="192"/>
      <c r="T163" s="194">
        <f>SUM(T164:T182)</f>
        <v>0</v>
      </c>
      <c r="AR163" s="195" t="s">
        <v>78</v>
      </c>
      <c r="AT163" s="196" t="s">
        <v>70</v>
      </c>
      <c r="AU163" s="196" t="s">
        <v>78</v>
      </c>
      <c r="AY163" s="195" t="s">
        <v>117</v>
      </c>
      <c r="BK163" s="197">
        <f>SUM(BK164:BK182)</f>
        <v>0</v>
      </c>
    </row>
    <row r="164" s="1" customFormat="1" ht="16.5" customHeight="1">
      <c r="B164" s="37"/>
      <c r="C164" s="200" t="s">
        <v>220</v>
      </c>
      <c r="D164" s="200" t="s">
        <v>119</v>
      </c>
      <c r="E164" s="201" t="s">
        <v>221</v>
      </c>
      <c r="F164" s="202" t="s">
        <v>222</v>
      </c>
      <c r="G164" s="203" t="s">
        <v>131</v>
      </c>
      <c r="H164" s="204">
        <v>5</v>
      </c>
      <c r="I164" s="205"/>
      <c r="J164" s="206">
        <f>ROUND(I164*H164,2)</f>
        <v>0</v>
      </c>
      <c r="K164" s="202" t="s">
        <v>123</v>
      </c>
      <c r="L164" s="42"/>
      <c r="M164" s="207" t="s">
        <v>1</v>
      </c>
      <c r="N164" s="208" t="s">
        <v>42</v>
      </c>
      <c r="O164" s="78"/>
      <c r="P164" s="209">
        <f>O164*H164</f>
        <v>0</v>
      </c>
      <c r="Q164" s="209">
        <v>0.30360999999999999</v>
      </c>
      <c r="R164" s="209">
        <f>Q164*H164</f>
        <v>1.5180499999999999</v>
      </c>
      <c r="S164" s="209">
        <v>0</v>
      </c>
      <c r="T164" s="210">
        <f>S164*H164</f>
        <v>0</v>
      </c>
      <c r="AR164" s="16" t="s">
        <v>124</v>
      </c>
      <c r="AT164" s="16" t="s">
        <v>119</v>
      </c>
      <c r="AU164" s="16" t="s">
        <v>80</v>
      </c>
      <c r="AY164" s="16" t="s">
        <v>117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78</v>
      </c>
      <c r="BK164" s="211">
        <f>ROUND(I164*H164,2)</f>
        <v>0</v>
      </c>
      <c r="BL164" s="16" t="s">
        <v>124</v>
      </c>
      <c r="BM164" s="16" t="s">
        <v>223</v>
      </c>
    </row>
    <row r="165" s="11" customFormat="1">
      <c r="B165" s="212"/>
      <c r="C165" s="213"/>
      <c r="D165" s="214" t="s">
        <v>126</v>
      </c>
      <c r="E165" s="215" t="s">
        <v>1</v>
      </c>
      <c r="F165" s="216" t="s">
        <v>224</v>
      </c>
      <c r="G165" s="213"/>
      <c r="H165" s="215" t="s">
        <v>1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126</v>
      </c>
      <c r="AU165" s="222" t="s">
        <v>80</v>
      </c>
      <c r="AV165" s="11" t="s">
        <v>78</v>
      </c>
      <c r="AW165" s="11" t="s">
        <v>32</v>
      </c>
      <c r="AX165" s="11" t="s">
        <v>71</v>
      </c>
      <c r="AY165" s="222" t="s">
        <v>117</v>
      </c>
    </row>
    <row r="166" s="11" customFormat="1">
      <c r="B166" s="212"/>
      <c r="C166" s="213"/>
      <c r="D166" s="214" t="s">
        <v>126</v>
      </c>
      <c r="E166" s="215" t="s">
        <v>1</v>
      </c>
      <c r="F166" s="216" t="s">
        <v>225</v>
      </c>
      <c r="G166" s="213"/>
      <c r="H166" s="215" t="s">
        <v>1</v>
      </c>
      <c r="I166" s="217"/>
      <c r="J166" s="213"/>
      <c r="K166" s="213"/>
      <c r="L166" s="218"/>
      <c r="M166" s="219"/>
      <c r="N166" s="220"/>
      <c r="O166" s="220"/>
      <c r="P166" s="220"/>
      <c r="Q166" s="220"/>
      <c r="R166" s="220"/>
      <c r="S166" s="220"/>
      <c r="T166" s="221"/>
      <c r="AT166" s="222" t="s">
        <v>126</v>
      </c>
      <c r="AU166" s="222" t="s">
        <v>80</v>
      </c>
      <c r="AV166" s="11" t="s">
        <v>78</v>
      </c>
      <c r="AW166" s="11" t="s">
        <v>32</v>
      </c>
      <c r="AX166" s="11" t="s">
        <v>71</v>
      </c>
      <c r="AY166" s="222" t="s">
        <v>117</v>
      </c>
    </row>
    <row r="167" s="12" customFormat="1">
      <c r="B167" s="223"/>
      <c r="C167" s="224"/>
      <c r="D167" s="214" t="s">
        <v>126</v>
      </c>
      <c r="E167" s="225" t="s">
        <v>1</v>
      </c>
      <c r="F167" s="226" t="s">
        <v>226</v>
      </c>
      <c r="G167" s="224"/>
      <c r="H167" s="227">
        <v>5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126</v>
      </c>
      <c r="AU167" s="233" t="s">
        <v>80</v>
      </c>
      <c r="AV167" s="12" t="s">
        <v>80</v>
      </c>
      <c r="AW167" s="12" t="s">
        <v>32</v>
      </c>
      <c r="AX167" s="12" t="s">
        <v>78</v>
      </c>
      <c r="AY167" s="233" t="s">
        <v>117</v>
      </c>
    </row>
    <row r="168" s="1" customFormat="1" ht="16.5" customHeight="1">
      <c r="B168" s="37"/>
      <c r="C168" s="200" t="s">
        <v>8</v>
      </c>
      <c r="D168" s="200" t="s">
        <v>119</v>
      </c>
      <c r="E168" s="201" t="s">
        <v>227</v>
      </c>
      <c r="F168" s="202" t="s">
        <v>228</v>
      </c>
      <c r="G168" s="203" t="s">
        <v>131</v>
      </c>
      <c r="H168" s="204">
        <v>4</v>
      </c>
      <c r="I168" s="205"/>
      <c r="J168" s="206">
        <f>ROUND(I168*H168,2)</f>
        <v>0</v>
      </c>
      <c r="K168" s="202" t="s">
        <v>123</v>
      </c>
      <c r="L168" s="42"/>
      <c r="M168" s="207" t="s">
        <v>1</v>
      </c>
      <c r="N168" s="208" t="s">
        <v>42</v>
      </c>
      <c r="O168" s="78"/>
      <c r="P168" s="209">
        <f>O168*H168</f>
        <v>0</v>
      </c>
      <c r="Q168" s="209">
        <v>0.29425000000000001</v>
      </c>
      <c r="R168" s="209">
        <f>Q168*H168</f>
        <v>1.1770000000000001</v>
      </c>
      <c r="S168" s="209">
        <v>0</v>
      </c>
      <c r="T168" s="210">
        <f>S168*H168</f>
        <v>0</v>
      </c>
      <c r="AR168" s="16" t="s">
        <v>124</v>
      </c>
      <c r="AT168" s="16" t="s">
        <v>119</v>
      </c>
      <c r="AU168" s="16" t="s">
        <v>80</v>
      </c>
      <c r="AY168" s="16" t="s">
        <v>117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78</v>
      </c>
      <c r="BK168" s="211">
        <f>ROUND(I168*H168,2)</f>
        <v>0</v>
      </c>
      <c r="BL168" s="16" t="s">
        <v>124</v>
      </c>
      <c r="BM168" s="16" t="s">
        <v>229</v>
      </c>
    </row>
    <row r="169" s="11" customFormat="1">
      <c r="B169" s="212"/>
      <c r="C169" s="213"/>
      <c r="D169" s="214" t="s">
        <v>126</v>
      </c>
      <c r="E169" s="215" t="s">
        <v>1</v>
      </c>
      <c r="F169" s="216" t="s">
        <v>230</v>
      </c>
      <c r="G169" s="213"/>
      <c r="H169" s="215" t="s">
        <v>1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126</v>
      </c>
      <c r="AU169" s="222" t="s">
        <v>80</v>
      </c>
      <c r="AV169" s="11" t="s">
        <v>78</v>
      </c>
      <c r="AW169" s="11" t="s">
        <v>32</v>
      </c>
      <c r="AX169" s="11" t="s">
        <v>71</v>
      </c>
      <c r="AY169" s="222" t="s">
        <v>117</v>
      </c>
    </row>
    <row r="170" s="11" customFormat="1">
      <c r="B170" s="212"/>
      <c r="C170" s="213"/>
      <c r="D170" s="214" t="s">
        <v>126</v>
      </c>
      <c r="E170" s="215" t="s">
        <v>1</v>
      </c>
      <c r="F170" s="216" t="s">
        <v>224</v>
      </c>
      <c r="G170" s="213"/>
      <c r="H170" s="215" t="s">
        <v>1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126</v>
      </c>
      <c r="AU170" s="222" t="s">
        <v>80</v>
      </c>
      <c r="AV170" s="11" t="s">
        <v>78</v>
      </c>
      <c r="AW170" s="11" t="s">
        <v>32</v>
      </c>
      <c r="AX170" s="11" t="s">
        <v>71</v>
      </c>
      <c r="AY170" s="222" t="s">
        <v>117</v>
      </c>
    </row>
    <row r="171" s="11" customFormat="1">
      <c r="B171" s="212"/>
      <c r="C171" s="213"/>
      <c r="D171" s="214" t="s">
        <v>126</v>
      </c>
      <c r="E171" s="215" t="s">
        <v>1</v>
      </c>
      <c r="F171" s="216" t="s">
        <v>231</v>
      </c>
      <c r="G171" s="213"/>
      <c r="H171" s="215" t="s">
        <v>1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126</v>
      </c>
      <c r="AU171" s="222" t="s">
        <v>80</v>
      </c>
      <c r="AV171" s="11" t="s">
        <v>78</v>
      </c>
      <c r="AW171" s="11" t="s">
        <v>32</v>
      </c>
      <c r="AX171" s="11" t="s">
        <v>71</v>
      </c>
      <c r="AY171" s="222" t="s">
        <v>117</v>
      </c>
    </row>
    <row r="172" s="12" customFormat="1">
      <c r="B172" s="223"/>
      <c r="C172" s="224"/>
      <c r="D172" s="214" t="s">
        <v>126</v>
      </c>
      <c r="E172" s="225" t="s">
        <v>1</v>
      </c>
      <c r="F172" s="226" t="s">
        <v>232</v>
      </c>
      <c r="G172" s="224"/>
      <c r="H172" s="227">
        <v>4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AT172" s="233" t="s">
        <v>126</v>
      </c>
      <c r="AU172" s="233" t="s">
        <v>80</v>
      </c>
      <c r="AV172" s="12" t="s">
        <v>80</v>
      </c>
      <c r="AW172" s="12" t="s">
        <v>32</v>
      </c>
      <c r="AX172" s="12" t="s">
        <v>78</v>
      </c>
      <c r="AY172" s="233" t="s">
        <v>117</v>
      </c>
    </row>
    <row r="173" s="1" customFormat="1" ht="16.5" customHeight="1">
      <c r="B173" s="37"/>
      <c r="C173" s="200" t="s">
        <v>233</v>
      </c>
      <c r="D173" s="200" t="s">
        <v>119</v>
      </c>
      <c r="E173" s="201" t="s">
        <v>234</v>
      </c>
      <c r="F173" s="202" t="s">
        <v>235</v>
      </c>
      <c r="G173" s="203" t="s">
        <v>131</v>
      </c>
      <c r="H173" s="204">
        <v>1</v>
      </c>
      <c r="I173" s="205"/>
      <c r="J173" s="206">
        <f>ROUND(I173*H173,2)</f>
        <v>0</v>
      </c>
      <c r="K173" s="202" t="s">
        <v>123</v>
      </c>
      <c r="L173" s="42"/>
      <c r="M173" s="207" t="s">
        <v>1</v>
      </c>
      <c r="N173" s="208" t="s">
        <v>42</v>
      </c>
      <c r="O173" s="78"/>
      <c r="P173" s="209">
        <f>O173*H173</f>
        <v>0</v>
      </c>
      <c r="Q173" s="209">
        <v>0.10100000000000001</v>
      </c>
      <c r="R173" s="209">
        <f>Q173*H173</f>
        <v>0.10100000000000001</v>
      </c>
      <c r="S173" s="209">
        <v>0</v>
      </c>
      <c r="T173" s="210">
        <f>S173*H173</f>
        <v>0</v>
      </c>
      <c r="AR173" s="16" t="s">
        <v>124</v>
      </c>
      <c r="AT173" s="16" t="s">
        <v>119</v>
      </c>
      <c r="AU173" s="16" t="s">
        <v>80</v>
      </c>
      <c r="AY173" s="16" t="s">
        <v>117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78</v>
      </c>
      <c r="BK173" s="211">
        <f>ROUND(I173*H173,2)</f>
        <v>0</v>
      </c>
      <c r="BL173" s="16" t="s">
        <v>124</v>
      </c>
      <c r="BM173" s="16" t="s">
        <v>236</v>
      </c>
    </row>
    <row r="174" s="11" customFormat="1">
      <c r="B174" s="212"/>
      <c r="C174" s="213"/>
      <c r="D174" s="214" t="s">
        <v>126</v>
      </c>
      <c r="E174" s="215" t="s">
        <v>1</v>
      </c>
      <c r="F174" s="216" t="s">
        <v>237</v>
      </c>
      <c r="G174" s="213"/>
      <c r="H174" s="215" t="s">
        <v>1</v>
      </c>
      <c r="I174" s="217"/>
      <c r="J174" s="213"/>
      <c r="K174" s="213"/>
      <c r="L174" s="218"/>
      <c r="M174" s="219"/>
      <c r="N174" s="220"/>
      <c r="O174" s="220"/>
      <c r="P174" s="220"/>
      <c r="Q174" s="220"/>
      <c r="R174" s="220"/>
      <c r="S174" s="220"/>
      <c r="T174" s="221"/>
      <c r="AT174" s="222" t="s">
        <v>126</v>
      </c>
      <c r="AU174" s="222" t="s">
        <v>80</v>
      </c>
      <c r="AV174" s="11" t="s">
        <v>78</v>
      </c>
      <c r="AW174" s="11" t="s">
        <v>32</v>
      </c>
      <c r="AX174" s="11" t="s">
        <v>71</v>
      </c>
      <c r="AY174" s="222" t="s">
        <v>117</v>
      </c>
    </row>
    <row r="175" s="11" customFormat="1">
      <c r="B175" s="212"/>
      <c r="C175" s="213"/>
      <c r="D175" s="214" t="s">
        <v>126</v>
      </c>
      <c r="E175" s="215" t="s">
        <v>1</v>
      </c>
      <c r="F175" s="216" t="s">
        <v>238</v>
      </c>
      <c r="G175" s="213"/>
      <c r="H175" s="215" t="s">
        <v>1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126</v>
      </c>
      <c r="AU175" s="222" t="s">
        <v>80</v>
      </c>
      <c r="AV175" s="11" t="s">
        <v>78</v>
      </c>
      <c r="AW175" s="11" t="s">
        <v>32</v>
      </c>
      <c r="AX175" s="11" t="s">
        <v>71</v>
      </c>
      <c r="AY175" s="222" t="s">
        <v>117</v>
      </c>
    </row>
    <row r="176" s="12" customFormat="1">
      <c r="B176" s="223"/>
      <c r="C176" s="224"/>
      <c r="D176" s="214" t="s">
        <v>126</v>
      </c>
      <c r="E176" s="225" t="s">
        <v>1</v>
      </c>
      <c r="F176" s="226" t="s">
        <v>203</v>
      </c>
      <c r="G176" s="224"/>
      <c r="H176" s="227">
        <v>1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126</v>
      </c>
      <c r="AU176" s="233" t="s">
        <v>80</v>
      </c>
      <c r="AV176" s="12" t="s">
        <v>80</v>
      </c>
      <c r="AW176" s="12" t="s">
        <v>32</v>
      </c>
      <c r="AX176" s="12" t="s">
        <v>78</v>
      </c>
      <c r="AY176" s="233" t="s">
        <v>117</v>
      </c>
    </row>
    <row r="177" s="1" customFormat="1" ht="16.5" customHeight="1">
      <c r="B177" s="37"/>
      <c r="C177" s="200" t="s">
        <v>239</v>
      </c>
      <c r="D177" s="200" t="s">
        <v>119</v>
      </c>
      <c r="E177" s="201" t="s">
        <v>240</v>
      </c>
      <c r="F177" s="202" t="s">
        <v>241</v>
      </c>
      <c r="G177" s="203" t="s">
        <v>131</v>
      </c>
      <c r="H177" s="204">
        <v>15</v>
      </c>
      <c r="I177" s="205"/>
      <c r="J177" s="206">
        <f>ROUND(I177*H177,2)</f>
        <v>0</v>
      </c>
      <c r="K177" s="202" t="s">
        <v>1</v>
      </c>
      <c r="L177" s="42"/>
      <c r="M177" s="207" t="s">
        <v>1</v>
      </c>
      <c r="N177" s="208" t="s">
        <v>42</v>
      </c>
      <c r="O177" s="78"/>
      <c r="P177" s="209">
        <f>O177*H177</f>
        <v>0</v>
      </c>
      <c r="Q177" s="209">
        <v>0.85999999999999999</v>
      </c>
      <c r="R177" s="209">
        <f>Q177*H177</f>
        <v>12.9</v>
      </c>
      <c r="S177" s="209">
        <v>0</v>
      </c>
      <c r="T177" s="210">
        <f>S177*H177</f>
        <v>0</v>
      </c>
      <c r="AR177" s="16" t="s">
        <v>124</v>
      </c>
      <c r="AT177" s="16" t="s">
        <v>119</v>
      </c>
      <c r="AU177" s="16" t="s">
        <v>80</v>
      </c>
      <c r="AY177" s="16" t="s">
        <v>117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6" t="s">
        <v>78</v>
      </c>
      <c r="BK177" s="211">
        <f>ROUND(I177*H177,2)</f>
        <v>0</v>
      </c>
      <c r="BL177" s="16" t="s">
        <v>124</v>
      </c>
      <c r="BM177" s="16" t="s">
        <v>242</v>
      </c>
    </row>
    <row r="178" s="11" customFormat="1">
      <c r="B178" s="212"/>
      <c r="C178" s="213"/>
      <c r="D178" s="214" t="s">
        <v>126</v>
      </c>
      <c r="E178" s="215" t="s">
        <v>1</v>
      </c>
      <c r="F178" s="216" t="s">
        <v>243</v>
      </c>
      <c r="G178" s="213"/>
      <c r="H178" s="215" t="s">
        <v>1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126</v>
      </c>
      <c r="AU178" s="222" t="s">
        <v>80</v>
      </c>
      <c r="AV178" s="11" t="s">
        <v>78</v>
      </c>
      <c r="AW178" s="11" t="s">
        <v>32</v>
      </c>
      <c r="AX178" s="11" t="s">
        <v>71</v>
      </c>
      <c r="AY178" s="222" t="s">
        <v>117</v>
      </c>
    </row>
    <row r="179" s="12" customFormat="1">
      <c r="B179" s="223"/>
      <c r="C179" s="224"/>
      <c r="D179" s="214" t="s">
        <v>126</v>
      </c>
      <c r="E179" s="225" t="s">
        <v>1</v>
      </c>
      <c r="F179" s="226" t="s">
        <v>244</v>
      </c>
      <c r="G179" s="224"/>
      <c r="H179" s="227">
        <v>15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126</v>
      </c>
      <c r="AU179" s="233" t="s">
        <v>80</v>
      </c>
      <c r="AV179" s="12" t="s">
        <v>80</v>
      </c>
      <c r="AW179" s="12" t="s">
        <v>32</v>
      </c>
      <c r="AX179" s="12" t="s">
        <v>78</v>
      </c>
      <c r="AY179" s="233" t="s">
        <v>117</v>
      </c>
    </row>
    <row r="180" s="1" customFormat="1" ht="16.5" customHeight="1">
      <c r="B180" s="37"/>
      <c r="C180" s="200" t="s">
        <v>245</v>
      </c>
      <c r="D180" s="200" t="s">
        <v>119</v>
      </c>
      <c r="E180" s="201" t="s">
        <v>246</v>
      </c>
      <c r="F180" s="202" t="s">
        <v>247</v>
      </c>
      <c r="G180" s="203" t="s">
        <v>131</v>
      </c>
      <c r="H180" s="204">
        <v>20</v>
      </c>
      <c r="I180" s="205"/>
      <c r="J180" s="206">
        <f>ROUND(I180*H180,2)</f>
        <v>0</v>
      </c>
      <c r="K180" s="202" t="s">
        <v>1</v>
      </c>
      <c r="L180" s="42"/>
      <c r="M180" s="207" t="s">
        <v>1</v>
      </c>
      <c r="N180" s="208" t="s">
        <v>42</v>
      </c>
      <c r="O180" s="78"/>
      <c r="P180" s="209">
        <f>O180*H180</f>
        <v>0</v>
      </c>
      <c r="Q180" s="209">
        <v>0.85999999999999999</v>
      </c>
      <c r="R180" s="209">
        <f>Q180*H180</f>
        <v>17.199999999999999</v>
      </c>
      <c r="S180" s="209">
        <v>0</v>
      </c>
      <c r="T180" s="210">
        <f>S180*H180</f>
        <v>0</v>
      </c>
      <c r="AR180" s="16" t="s">
        <v>124</v>
      </c>
      <c r="AT180" s="16" t="s">
        <v>119</v>
      </c>
      <c r="AU180" s="16" t="s">
        <v>80</v>
      </c>
      <c r="AY180" s="16" t="s">
        <v>117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78</v>
      </c>
      <c r="BK180" s="211">
        <f>ROUND(I180*H180,2)</f>
        <v>0</v>
      </c>
      <c r="BL180" s="16" t="s">
        <v>124</v>
      </c>
      <c r="BM180" s="16" t="s">
        <v>248</v>
      </c>
    </row>
    <row r="181" s="11" customFormat="1">
      <c r="B181" s="212"/>
      <c r="C181" s="213"/>
      <c r="D181" s="214" t="s">
        <v>126</v>
      </c>
      <c r="E181" s="215" t="s">
        <v>1</v>
      </c>
      <c r="F181" s="216" t="s">
        <v>249</v>
      </c>
      <c r="G181" s="213"/>
      <c r="H181" s="215" t="s">
        <v>1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126</v>
      </c>
      <c r="AU181" s="222" t="s">
        <v>80</v>
      </c>
      <c r="AV181" s="11" t="s">
        <v>78</v>
      </c>
      <c r="AW181" s="11" t="s">
        <v>32</v>
      </c>
      <c r="AX181" s="11" t="s">
        <v>71</v>
      </c>
      <c r="AY181" s="222" t="s">
        <v>117</v>
      </c>
    </row>
    <row r="182" s="12" customFormat="1">
      <c r="B182" s="223"/>
      <c r="C182" s="224"/>
      <c r="D182" s="214" t="s">
        <v>126</v>
      </c>
      <c r="E182" s="225" t="s">
        <v>1</v>
      </c>
      <c r="F182" s="226" t="s">
        <v>250</v>
      </c>
      <c r="G182" s="224"/>
      <c r="H182" s="227">
        <v>20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126</v>
      </c>
      <c r="AU182" s="233" t="s">
        <v>80</v>
      </c>
      <c r="AV182" s="12" t="s">
        <v>80</v>
      </c>
      <c r="AW182" s="12" t="s">
        <v>32</v>
      </c>
      <c r="AX182" s="12" t="s">
        <v>78</v>
      </c>
      <c r="AY182" s="233" t="s">
        <v>117</v>
      </c>
    </row>
    <row r="183" s="10" customFormat="1" ht="22.8" customHeight="1">
      <c r="B183" s="184"/>
      <c r="C183" s="185"/>
      <c r="D183" s="186" t="s">
        <v>70</v>
      </c>
      <c r="E183" s="198" t="s">
        <v>155</v>
      </c>
      <c r="F183" s="198" t="s">
        <v>251</v>
      </c>
      <c r="G183" s="185"/>
      <c r="H183" s="185"/>
      <c r="I183" s="188"/>
      <c r="J183" s="199">
        <f>BK183</f>
        <v>0</v>
      </c>
      <c r="K183" s="185"/>
      <c r="L183" s="190"/>
      <c r="M183" s="191"/>
      <c r="N183" s="192"/>
      <c r="O183" s="192"/>
      <c r="P183" s="193">
        <f>SUM(P184:P187)</f>
        <v>0</v>
      </c>
      <c r="Q183" s="192"/>
      <c r="R183" s="193">
        <f>SUM(R184:R187)</f>
        <v>0.19342500000000001</v>
      </c>
      <c r="S183" s="192"/>
      <c r="T183" s="194">
        <f>SUM(T184:T187)</f>
        <v>0</v>
      </c>
      <c r="AR183" s="195" t="s">
        <v>78</v>
      </c>
      <c r="AT183" s="196" t="s">
        <v>70</v>
      </c>
      <c r="AU183" s="196" t="s">
        <v>78</v>
      </c>
      <c r="AY183" s="195" t="s">
        <v>117</v>
      </c>
      <c r="BK183" s="197">
        <f>SUM(BK184:BK187)</f>
        <v>0</v>
      </c>
    </row>
    <row r="184" s="1" customFormat="1" ht="16.5" customHeight="1">
      <c r="B184" s="37"/>
      <c r="C184" s="200" t="s">
        <v>252</v>
      </c>
      <c r="D184" s="200" t="s">
        <v>119</v>
      </c>
      <c r="E184" s="201" t="s">
        <v>253</v>
      </c>
      <c r="F184" s="202" t="s">
        <v>254</v>
      </c>
      <c r="G184" s="203" t="s">
        <v>207</v>
      </c>
      <c r="H184" s="204">
        <v>1.5</v>
      </c>
      <c r="I184" s="205"/>
      <c r="J184" s="206">
        <f>ROUND(I184*H184,2)</f>
        <v>0</v>
      </c>
      <c r="K184" s="202" t="s">
        <v>123</v>
      </c>
      <c r="L184" s="42"/>
      <c r="M184" s="207" t="s">
        <v>1</v>
      </c>
      <c r="N184" s="208" t="s">
        <v>42</v>
      </c>
      <c r="O184" s="78"/>
      <c r="P184" s="209">
        <f>O184*H184</f>
        <v>0</v>
      </c>
      <c r="Q184" s="209">
        <v>0.12895000000000001</v>
      </c>
      <c r="R184" s="209">
        <f>Q184*H184</f>
        <v>0.19342500000000001</v>
      </c>
      <c r="S184" s="209">
        <v>0</v>
      </c>
      <c r="T184" s="210">
        <f>S184*H184</f>
        <v>0</v>
      </c>
      <c r="AR184" s="16" t="s">
        <v>124</v>
      </c>
      <c r="AT184" s="16" t="s">
        <v>119</v>
      </c>
      <c r="AU184" s="16" t="s">
        <v>80</v>
      </c>
      <c r="AY184" s="16" t="s">
        <v>117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78</v>
      </c>
      <c r="BK184" s="211">
        <f>ROUND(I184*H184,2)</f>
        <v>0</v>
      </c>
      <c r="BL184" s="16" t="s">
        <v>124</v>
      </c>
      <c r="BM184" s="16" t="s">
        <v>255</v>
      </c>
    </row>
    <row r="185" s="11" customFormat="1">
      <c r="B185" s="212"/>
      <c r="C185" s="213"/>
      <c r="D185" s="214" t="s">
        <v>126</v>
      </c>
      <c r="E185" s="215" t="s">
        <v>1</v>
      </c>
      <c r="F185" s="216" t="s">
        <v>256</v>
      </c>
      <c r="G185" s="213"/>
      <c r="H185" s="215" t="s">
        <v>1</v>
      </c>
      <c r="I185" s="217"/>
      <c r="J185" s="213"/>
      <c r="K185" s="213"/>
      <c r="L185" s="218"/>
      <c r="M185" s="219"/>
      <c r="N185" s="220"/>
      <c r="O185" s="220"/>
      <c r="P185" s="220"/>
      <c r="Q185" s="220"/>
      <c r="R185" s="220"/>
      <c r="S185" s="220"/>
      <c r="T185" s="221"/>
      <c r="AT185" s="222" t="s">
        <v>126</v>
      </c>
      <c r="AU185" s="222" t="s">
        <v>80</v>
      </c>
      <c r="AV185" s="11" t="s">
        <v>78</v>
      </c>
      <c r="AW185" s="11" t="s">
        <v>32</v>
      </c>
      <c r="AX185" s="11" t="s">
        <v>71</v>
      </c>
      <c r="AY185" s="222" t="s">
        <v>117</v>
      </c>
    </row>
    <row r="186" s="11" customFormat="1">
      <c r="B186" s="212"/>
      <c r="C186" s="213"/>
      <c r="D186" s="214" t="s">
        <v>126</v>
      </c>
      <c r="E186" s="215" t="s">
        <v>1</v>
      </c>
      <c r="F186" s="216" t="s">
        <v>257</v>
      </c>
      <c r="G186" s="213"/>
      <c r="H186" s="215" t="s">
        <v>1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126</v>
      </c>
      <c r="AU186" s="222" t="s">
        <v>80</v>
      </c>
      <c r="AV186" s="11" t="s">
        <v>78</v>
      </c>
      <c r="AW186" s="11" t="s">
        <v>32</v>
      </c>
      <c r="AX186" s="11" t="s">
        <v>71</v>
      </c>
      <c r="AY186" s="222" t="s">
        <v>117</v>
      </c>
    </row>
    <row r="187" s="12" customFormat="1">
      <c r="B187" s="223"/>
      <c r="C187" s="224"/>
      <c r="D187" s="214" t="s">
        <v>126</v>
      </c>
      <c r="E187" s="225" t="s">
        <v>1</v>
      </c>
      <c r="F187" s="226" t="s">
        <v>216</v>
      </c>
      <c r="G187" s="224"/>
      <c r="H187" s="227">
        <v>1.5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AT187" s="233" t="s">
        <v>126</v>
      </c>
      <c r="AU187" s="233" t="s">
        <v>80</v>
      </c>
      <c r="AV187" s="12" t="s">
        <v>80</v>
      </c>
      <c r="AW187" s="12" t="s">
        <v>32</v>
      </c>
      <c r="AX187" s="12" t="s">
        <v>78</v>
      </c>
      <c r="AY187" s="233" t="s">
        <v>117</v>
      </c>
    </row>
    <row r="188" s="10" customFormat="1" ht="22.8" customHeight="1">
      <c r="B188" s="184"/>
      <c r="C188" s="185"/>
      <c r="D188" s="186" t="s">
        <v>70</v>
      </c>
      <c r="E188" s="198" t="s">
        <v>176</v>
      </c>
      <c r="F188" s="198" t="s">
        <v>258</v>
      </c>
      <c r="G188" s="185"/>
      <c r="H188" s="185"/>
      <c r="I188" s="188"/>
      <c r="J188" s="199">
        <f>BK188</f>
        <v>0</v>
      </c>
      <c r="K188" s="185"/>
      <c r="L188" s="190"/>
      <c r="M188" s="191"/>
      <c r="N188" s="192"/>
      <c r="O188" s="192"/>
      <c r="P188" s="193">
        <f>SUM(P189:P212)</f>
        <v>0</v>
      </c>
      <c r="Q188" s="192"/>
      <c r="R188" s="193">
        <f>SUM(R189:R212)</f>
        <v>3.6819000000000002</v>
      </c>
      <c r="S188" s="192"/>
      <c r="T188" s="194">
        <f>SUM(T189:T212)</f>
        <v>0</v>
      </c>
      <c r="AR188" s="195" t="s">
        <v>78</v>
      </c>
      <c r="AT188" s="196" t="s">
        <v>70</v>
      </c>
      <c r="AU188" s="196" t="s">
        <v>78</v>
      </c>
      <c r="AY188" s="195" t="s">
        <v>117</v>
      </c>
      <c r="BK188" s="197">
        <f>SUM(BK189:BK212)</f>
        <v>0</v>
      </c>
    </row>
    <row r="189" s="1" customFormat="1" ht="16.5" customHeight="1">
      <c r="B189" s="37"/>
      <c r="C189" s="200" t="s">
        <v>259</v>
      </c>
      <c r="D189" s="200" t="s">
        <v>119</v>
      </c>
      <c r="E189" s="201" t="s">
        <v>260</v>
      </c>
      <c r="F189" s="202" t="s">
        <v>261</v>
      </c>
      <c r="G189" s="203" t="s">
        <v>207</v>
      </c>
      <c r="H189" s="204">
        <v>6</v>
      </c>
      <c r="I189" s="205"/>
      <c r="J189" s="206">
        <f>ROUND(I189*H189,2)</f>
        <v>0</v>
      </c>
      <c r="K189" s="202" t="s">
        <v>123</v>
      </c>
      <c r="L189" s="42"/>
      <c r="M189" s="207" t="s">
        <v>1</v>
      </c>
      <c r="N189" s="208" t="s">
        <v>42</v>
      </c>
      <c r="O189" s="78"/>
      <c r="P189" s="209">
        <f>O189*H189</f>
        <v>0</v>
      </c>
      <c r="Q189" s="209">
        <v>0.15540000000000001</v>
      </c>
      <c r="R189" s="209">
        <f>Q189*H189</f>
        <v>0.93240000000000012</v>
      </c>
      <c r="S189" s="209">
        <v>0</v>
      </c>
      <c r="T189" s="210">
        <f>S189*H189</f>
        <v>0</v>
      </c>
      <c r="AR189" s="16" t="s">
        <v>124</v>
      </c>
      <c r="AT189" s="16" t="s">
        <v>119</v>
      </c>
      <c r="AU189" s="16" t="s">
        <v>80</v>
      </c>
      <c r="AY189" s="16" t="s">
        <v>117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78</v>
      </c>
      <c r="BK189" s="211">
        <f>ROUND(I189*H189,2)</f>
        <v>0</v>
      </c>
      <c r="BL189" s="16" t="s">
        <v>124</v>
      </c>
      <c r="BM189" s="16" t="s">
        <v>262</v>
      </c>
    </row>
    <row r="190" s="11" customFormat="1">
      <c r="B190" s="212"/>
      <c r="C190" s="213"/>
      <c r="D190" s="214" t="s">
        <v>126</v>
      </c>
      <c r="E190" s="215" t="s">
        <v>1</v>
      </c>
      <c r="F190" s="216" t="s">
        <v>263</v>
      </c>
      <c r="G190" s="213"/>
      <c r="H190" s="215" t="s">
        <v>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126</v>
      </c>
      <c r="AU190" s="222" t="s">
        <v>80</v>
      </c>
      <c r="AV190" s="11" t="s">
        <v>78</v>
      </c>
      <c r="AW190" s="11" t="s">
        <v>32</v>
      </c>
      <c r="AX190" s="11" t="s">
        <v>71</v>
      </c>
      <c r="AY190" s="222" t="s">
        <v>117</v>
      </c>
    </row>
    <row r="191" s="12" customFormat="1">
      <c r="B191" s="223"/>
      <c r="C191" s="224"/>
      <c r="D191" s="214" t="s">
        <v>126</v>
      </c>
      <c r="E191" s="225" t="s">
        <v>1</v>
      </c>
      <c r="F191" s="226" t="s">
        <v>213</v>
      </c>
      <c r="G191" s="224"/>
      <c r="H191" s="227">
        <v>6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126</v>
      </c>
      <c r="AU191" s="233" t="s">
        <v>80</v>
      </c>
      <c r="AV191" s="12" t="s">
        <v>80</v>
      </c>
      <c r="AW191" s="12" t="s">
        <v>32</v>
      </c>
      <c r="AX191" s="12" t="s">
        <v>78</v>
      </c>
      <c r="AY191" s="233" t="s">
        <v>117</v>
      </c>
    </row>
    <row r="192" s="1" customFormat="1" ht="16.5" customHeight="1">
      <c r="B192" s="37"/>
      <c r="C192" s="256" t="s">
        <v>7</v>
      </c>
      <c r="D192" s="256" t="s">
        <v>264</v>
      </c>
      <c r="E192" s="257" t="s">
        <v>265</v>
      </c>
      <c r="F192" s="258" t="s">
        <v>266</v>
      </c>
      <c r="G192" s="259" t="s">
        <v>207</v>
      </c>
      <c r="H192" s="260">
        <v>6</v>
      </c>
      <c r="I192" s="261"/>
      <c r="J192" s="262">
        <f>ROUND(I192*H192,2)</f>
        <v>0</v>
      </c>
      <c r="K192" s="258" t="s">
        <v>1</v>
      </c>
      <c r="L192" s="263"/>
      <c r="M192" s="264" t="s">
        <v>1</v>
      </c>
      <c r="N192" s="265" t="s">
        <v>42</v>
      </c>
      <c r="O192" s="78"/>
      <c r="P192" s="209">
        <f>O192*H192</f>
        <v>0</v>
      </c>
      <c r="Q192" s="209">
        <v>0.10199999999999999</v>
      </c>
      <c r="R192" s="209">
        <f>Q192*H192</f>
        <v>0.61199999999999999</v>
      </c>
      <c r="S192" s="209">
        <v>0</v>
      </c>
      <c r="T192" s="210">
        <f>S192*H192</f>
        <v>0</v>
      </c>
      <c r="AR192" s="16" t="s">
        <v>167</v>
      </c>
      <c r="AT192" s="16" t="s">
        <v>264</v>
      </c>
      <c r="AU192" s="16" t="s">
        <v>80</v>
      </c>
      <c r="AY192" s="16" t="s">
        <v>117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6" t="s">
        <v>78</v>
      </c>
      <c r="BK192" s="211">
        <f>ROUND(I192*H192,2)</f>
        <v>0</v>
      </c>
      <c r="BL192" s="16" t="s">
        <v>124</v>
      </c>
      <c r="BM192" s="16" t="s">
        <v>267</v>
      </c>
    </row>
    <row r="193" s="11" customFormat="1">
      <c r="B193" s="212"/>
      <c r="C193" s="213"/>
      <c r="D193" s="214" t="s">
        <v>126</v>
      </c>
      <c r="E193" s="215" t="s">
        <v>1</v>
      </c>
      <c r="F193" s="216" t="s">
        <v>268</v>
      </c>
      <c r="G193" s="213"/>
      <c r="H193" s="215" t="s">
        <v>1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126</v>
      </c>
      <c r="AU193" s="222" t="s">
        <v>80</v>
      </c>
      <c r="AV193" s="11" t="s">
        <v>78</v>
      </c>
      <c r="AW193" s="11" t="s">
        <v>32</v>
      </c>
      <c r="AX193" s="11" t="s">
        <v>71</v>
      </c>
      <c r="AY193" s="222" t="s">
        <v>117</v>
      </c>
    </row>
    <row r="194" s="12" customFormat="1">
      <c r="B194" s="223"/>
      <c r="C194" s="224"/>
      <c r="D194" s="214" t="s">
        <v>126</v>
      </c>
      <c r="E194" s="225" t="s">
        <v>1</v>
      </c>
      <c r="F194" s="226" t="s">
        <v>213</v>
      </c>
      <c r="G194" s="224"/>
      <c r="H194" s="227">
        <v>6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AT194" s="233" t="s">
        <v>126</v>
      </c>
      <c r="AU194" s="233" t="s">
        <v>80</v>
      </c>
      <c r="AV194" s="12" t="s">
        <v>80</v>
      </c>
      <c r="AW194" s="12" t="s">
        <v>32</v>
      </c>
      <c r="AX194" s="12" t="s">
        <v>78</v>
      </c>
      <c r="AY194" s="233" t="s">
        <v>117</v>
      </c>
    </row>
    <row r="195" s="1" customFormat="1" ht="16.5" customHeight="1">
      <c r="B195" s="37"/>
      <c r="C195" s="200" t="s">
        <v>269</v>
      </c>
      <c r="D195" s="200" t="s">
        <v>119</v>
      </c>
      <c r="E195" s="201" t="s">
        <v>270</v>
      </c>
      <c r="F195" s="202" t="s">
        <v>271</v>
      </c>
      <c r="G195" s="203" t="s">
        <v>207</v>
      </c>
      <c r="H195" s="204">
        <v>9</v>
      </c>
      <c r="I195" s="205"/>
      <c r="J195" s="206">
        <f>ROUND(I195*H195,2)</f>
        <v>0</v>
      </c>
      <c r="K195" s="202" t="s">
        <v>123</v>
      </c>
      <c r="L195" s="42"/>
      <c r="M195" s="207" t="s">
        <v>1</v>
      </c>
      <c r="N195" s="208" t="s">
        <v>42</v>
      </c>
      <c r="O195" s="78"/>
      <c r="P195" s="209">
        <f>O195*H195</f>
        <v>0</v>
      </c>
      <c r="Q195" s="209">
        <v>0.1295</v>
      </c>
      <c r="R195" s="209">
        <f>Q195*H195</f>
        <v>1.1655</v>
      </c>
      <c r="S195" s="209">
        <v>0</v>
      </c>
      <c r="T195" s="210">
        <f>S195*H195</f>
        <v>0</v>
      </c>
      <c r="AR195" s="16" t="s">
        <v>124</v>
      </c>
      <c r="AT195" s="16" t="s">
        <v>119</v>
      </c>
      <c r="AU195" s="16" t="s">
        <v>80</v>
      </c>
      <c r="AY195" s="16" t="s">
        <v>117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78</v>
      </c>
      <c r="BK195" s="211">
        <f>ROUND(I195*H195,2)</f>
        <v>0</v>
      </c>
      <c r="BL195" s="16" t="s">
        <v>124</v>
      </c>
      <c r="BM195" s="16" t="s">
        <v>272</v>
      </c>
    </row>
    <row r="196" s="11" customFormat="1">
      <c r="B196" s="212"/>
      <c r="C196" s="213"/>
      <c r="D196" s="214" t="s">
        <v>126</v>
      </c>
      <c r="E196" s="215" t="s">
        <v>1</v>
      </c>
      <c r="F196" s="216" t="s">
        <v>273</v>
      </c>
      <c r="G196" s="213"/>
      <c r="H196" s="215" t="s">
        <v>1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126</v>
      </c>
      <c r="AU196" s="222" t="s">
        <v>80</v>
      </c>
      <c r="AV196" s="11" t="s">
        <v>78</v>
      </c>
      <c r="AW196" s="11" t="s">
        <v>32</v>
      </c>
      <c r="AX196" s="11" t="s">
        <v>71</v>
      </c>
      <c r="AY196" s="222" t="s">
        <v>117</v>
      </c>
    </row>
    <row r="197" s="12" customFormat="1">
      <c r="B197" s="223"/>
      <c r="C197" s="224"/>
      <c r="D197" s="214" t="s">
        <v>126</v>
      </c>
      <c r="E197" s="225" t="s">
        <v>1</v>
      </c>
      <c r="F197" s="226" t="s">
        <v>210</v>
      </c>
      <c r="G197" s="224"/>
      <c r="H197" s="227">
        <v>9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126</v>
      </c>
      <c r="AU197" s="233" t="s">
        <v>80</v>
      </c>
      <c r="AV197" s="12" t="s">
        <v>80</v>
      </c>
      <c r="AW197" s="12" t="s">
        <v>32</v>
      </c>
      <c r="AX197" s="12" t="s">
        <v>78</v>
      </c>
      <c r="AY197" s="233" t="s">
        <v>117</v>
      </c>
    </row>
    <row r="198" s="1" customFormat="1" ht="16.5" customHeight="1">
      <c r="B198" s="37"/>
      <c r="C198" s="256" t="s">
        <v>274</v>
      </c>
      <c r="D198" s="256" t="s">
        <v>264</v>
      </c>
      <c r="E198" s="257" t="s">
        <v>275</v>
      </c>
      <c r="F198" s="258" t="s">
        <v>276</v>
      </c>
      <c r="G198" s="259" t="s">
        <v>207</v>
      </c>
      <c r="H198" s="260">
        <v>9</v>
      </c>
      <c r="I198" s="261"/>
      <c r="J198" s="262">
        <f>ROUND(I198*H198,2)</f>
        <v>0</v>
      </c>
      <c r="K198" s="258" t="s">
        <v>1</v>
      </c>
      <c r="L198" s="263"/>
      <c r="M198" s="264" t="s">
        <v>1</v>
      </c>
      <c r="N198" s="265" t="s">
        <v>42</v>
      </c>
      <c r="O198" s="78"/>
      <c r="P198" s="209">
        <f>O198*H198</f>
        <v>0</v>
      </c>
      <c r="Q198" s="209">
        <v>0.108</v>
      </c>
      <c r="R198" s="209">
        <f>Q198*H198</f>
        <v>0.97199999999999998</v>
      </c>
      <c r="S198" s="209">
        <v>0</v>
      </c>
      <c r="T198" s="210">
        <f>S198*H198</f>
        <v>0</v>
      </c>
      <c r="AR198" s="16" t="s">
        <v>167</v>
      </c>
      <c r="AT198" s="16" t="s">
        <v>264</v>
      </c>
      <c r="AU198" s="16" t="s">
        <v>80</v>
      </c>
      <c r="AY198" s="16" t="s">
        <v>117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78</v>
      </c>
      <c r="BK198" s="211">
        <f>ROUND(I198*H198,2)</f>
        <v>0</v>
      </c>
      <c r="BL198" s="16" t="s">
        <v>124</v>
      </c>
      <c r="BM198" s="16" t="s">
        <v>277</v>
      </c>
    </row>
    <row r="199" s="11" customFormat="1">
      <c r="B199" s="212"/>
      <c r="C199" s="213"/>
      <c r="D199" s="214" t="s">
        <v>126</v>
      </c>
      <c r="E199" s="215" t="s">
        <v>1</v>
      </c>
      <c r="F199" s="216" t="s">
        <v>278</v>
      </c>
      <c r="G199" s="213"/>
      <c r="H199" s="215" t="s">
        <v>1</v>
      </c>
      <c r="I199" s="217"/>
      <c r="J199" s="213"/>
      <c r="K199" s="213"/>
      <c r="L199" s="218"/>
      <c r="M199" s="219"/>
      <c r="N199" s="220"/>
      <c r="O199" s="220"/>
      <c r="P199" s="220"/>
      <c r="Q199" s="220"/>
      <c r="R199" s="220"/>
      <c r="S199" s="220"/>
      <c r="T199" s="221"/>
      <c r="AT199" s="222" t="s">
        <v>126</v>
      </c>
      <c r="AU199" s="222" t="s">
        <v>80</v>
      </c>
      <c r="AV199" s="11" t="s">
        <v>78</v>
      </c>
      <c r="AW199" s="11" t="s">
        <v>32</v>
      </c>
      <c r="AX199" s="11" t="s">
        <v>71</v>
      </c>
      <c r="AY199" s="222" t="s">
        <v>117</v>
      </c>
    </row>
    <row r="200" s="12" customFormat="1">
      <c r="B200" s="223"/>
      <c r="C200" s="224"/>
      <c r="D200" s="214" t="s">
        <v>126</v>
      </c>
      <c r="E200" s="225" t="s">
        <v>1</v>
      </c>
      <c r="F200" s="226" t="s">
        <v>210</v>
      </c>
      <c r="G200" s="224"/>
      <c r="H200" s="227">
        <v>9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AT200" s="233" t="s">
        <v>126</v>
      </c>
      <c r="AU200" s="233" t="s">
        <v>80</v>
      </c>
      <c r="AV200" s="12" t="s">
        <v>80</v>
      </c>
      <c r="AW200" s="12" t="s">
        <v>32</v>
      </c>
      <c r="AX200" s="12" t="s">
        <v>78</v>
      </c>
      <c r="AY200" s="233" t="s">
        <v>117</v>
      </c>
    </row>
    <row r="201" s="1" customFormat="1" ht="16.5" customHeight="1">
      <c r="B201" s="37"/>
      <c r="C201" s="200" t="s">
        <v>279</v>
      </c>
      <c r="D201" s="200" t="s">
        <v>119</v>
      </c>
      <c r="E201" s="201" t="s">
        <v>280</v>
      </c>
      <c r="F201" s="202" t="s">
        <v>281</v>
      </c>
      <c r="G201" s="203" t="s">
        <v>207</v>
      </c>
      <c r="H201" s="204">
        <v>30</v>
      </c>
      <c r="I201" s="205"/>
      <c r="J201" s="206">
        <f>ROUND(I201*H201,2)</f>
        <v>0</v>
      </c>
      <c r="K201" s="202" t="s">
        <v>123</v>
      </c>
      <c r="L201" s="42"/>
      <c r="M201" s="207" t="s">
        <v>1</v>
      </c>
      <c r="N201" s="208" t="s">
        <v>42</v>
      </c>
      <c r="O201" s="78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AR201" s="16" t="s">
        <v>124</v>
      </c>
      <c r="AT201" s="16" t="s">
        <v>119</v>
      </c>
      <c r="AU201" s="16" t="s">
        <v>80</v>
      </c>
      <c r="AY201" s="16" t="s">
        <v>117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6" t="s">
        <v>78</v>
      </c>
      <c r="BK201" s="211">
        <f>ROUND(I201*H201,2)</f>
        <v>0</v>
      </c>
      <c r="BL201" s="16" t="s">
        <v>124</v>
      </c>
      <c r="BM201" s="16" t="s">
        <v>282</v>
      </c>
    </row>
    <row r="202" s="11" customFormat="1">
      <c r="B202" s="212"/>
      <c r="C202" s="213"/>
      <c r="D202" s="214" t="s">
        <v>126</v>
      </c>
      <c r="E202" s="215" t="s">
        <v>1</v>
      </c>
      <c r="F202" s="216" t="s">
        <v>283</v>
      </c>
      <c r="G202" s="213"/>
      <c r="H202" s="215" t="s">
        <v>1</v>
      </c>
      <c r="I202" s="217"/>
      <c r="J202" s="213"/>
      <c r="K202" s="213"/>
      <c r="L202" s="218"/>
      <c r="M202" s="219"/>
      <c r="N202" s="220"/>
      <c r="O202" s="220"/>
      <c r="P202" s="220"/>
      <c r="Q202" s="220"/>
      <c r="R202" s="220"/>
      <c r="S202" s="220"/>
      <c r="T202" s="221"/>
      <c r="AT202" s="222" t="s">
        <v>126</v>
      </c>
      <c r="AU202" s="222" t="s">
        <v>80</v>
      </c>
      <c r="AV202" s="11" t="s">
        <v>78</v>
      </c>
      <c r="AW202" s="11" t="s">
        <v>32</v>
      </c>
      <c r="AX202" s="11" t="s">
        <v>71</v>
      </c>
      <c r="AY202" s="222" t="s">
        <v>117</v>
      </c>
    </row>
    <row r="203" s="12" customFormat="1">
      <c r="B203" s="223"/>
      <c r="C203" s="224"/>
      <c r="D203" s="214" t="s">
        <v>126</v>
      </c>
      <c r="E203" s="225" t="s">
        <v>1</v>
      </c>
      <c r="F203" s="226" t="s">
        <v>284</v>
      </c>
      <c r="G203" s="224"/>
      <c r="H203" s="227">
        <v>30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126</v>
      </c>
      <c r="AU203" s="233" t="s">
        <v>80</v>
      </c>
      <c r="AV203" s="12" t="s">
        <v>80</v>
      </c>
      <c r="AW203" s="12" t="s">
        <v>32</v>
      </c>
      <c r="AX203" s="12" t="s">
        <v>78</v>
      </c>
      <c r="AY203" s="233" t="s">
        <v>117</v>
      </c>
    </row>
    <row r="204" s="1" customFormat="1" ht="16.5" customHeight="1">
      <c r="B204" s="37"/>
      <c r="C204" s="200" t="s">
        <v>285</v>
      </c>
      <c r="D204" s="200" t="s">
        <v>119</v>
      </c>
      <c r="E204" s="201" t="s">
        <v>286</v>
      </c>
      <c r="F204" s="202" t="s">
        <v>287</v>
      </c>
      <c r="G204" s="203" t="s">
        <v>207</v>
      </c>
      <c r="H204" s="204">
        <v>40</v>
      </c>
      <c r="I204" s="205"/>
      <c r="J204" s="206">
        <f>ROUND(I204*H204,2)</f>
        <v>0</v>
      </c>
      <c r="K204" s="202" t="s">
        <v>123</v>
      </c>
      <c r="L204" s="42"/>
      <c r="M204" s="207" t="s">
        <v>1</v>
      </c>
      <c r="N204" s="208" t="s">
        <v>42</v>
      </c>
      <c r="O204" s="78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AR204" s="16" t="s">
        <v>124</v>
      </c>
      <c r="AT204" s="16" t="s">
        <v>119</v>
      </c>
      <c r="AU204" s="16" t="s">
        <v>80</v>
      </c>
      <c r="AY204" s="16" t="s">
        <v>117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6" t="s">
        <v>78</v>
      </c>
      <c r="BK204" s="211">
        <f>ROUND(I204*H204,2)</f>
        <v>0</v>
      </c>
      <c r="BL204" s="16" t="s">
        <v>124</v>
      </c>
      <c r="BM204" s="16" t="s">
        <v>288</v>
      </c>
    </row>
    <row r="205" s="11" customFormat="1">
      <c r="B205" s="212"/>
      <c r="C205" s="213"/>
      <c r="D205" s="214" t="s">
        <v>126</v>
      </c>
      <c r="E205" s="215" t="s">
        <v>1</v>
      </c>
      <c r="F205" s="216" t="s">
        <v>289</v>
      </c>
      <c r="G205" s="213"/>
      <c r="H205" s="215" t="s">
        <v>1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126</v>
      </c>
      <c r="AU205" s="222" t="s">
        <v>80</v>
      </c>
      <c r="AV205" s="11" t="s">
        <v>78</v>
      </c>
      <c r="AW205" s="11" t="s">
        <v>32</v>
      </c>
      <c r="AX205" s="11" t="s">
        <v>71</v>
      </c>
      <c r="AY205" s="222" t="s">
        <v>117</v>
      </c>
    </row>
    <row r="206" s="12" customFormat="1">
      <c r="B206" s="223"/>
      <c r="C206" s="224"/>
      <c r="D206" s="214" t="s">
        <v>126</v>
      </c>
      <c r="E206" s="225" t="s">
        <v>1</v>
      </c>
      <c r="F206" s="226" t="s">
        <v>290</v>
      </c>
      <c r="G206" s="224"/>
      <c r="H206" s="227">
        <v>40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126</v>
      </c>
      <c r="AU206" s="233" t="s">
        <v>80</v>
      </c>
      <c r="AV206" s="12" t="s">
        <v>80</v>
      </c>
      <c r="AW206" s="12" t="s">
        <v>32</v>
      </c>
      <c r="AX206" s="12" t="s">
        <v>78</v>
      </c>
      <c r="AY206" s="233" t="s">
        <v>117</v>
      </c>
    </row>
    <row r="207" s="1" customFormat="1" ht="22.5" customHeight="1">
      <c r="B207" s="37"/>
      <c r="C207" s="200" t="s">
        <v>291</v>
      </c>
      <c r="D207" s="200" t="s">
        <v>119</v>
      </c>
      <c r="E207" s="201" t="s">
        <v>292</v>
      </c>
      <c r="F207" s="202" t="s">
        <v>293</v>
      </c>
      <c r="G207" s="203" t="s">
        <v>294</v>
      </c>
      <c r="H207" s="204">
        <v>1</v>
      </c>
      <c r="I207" s="205"/>
      <c r="J207" s="206">
        <f>ROUND(I207*H207,2)</f>
        <v>0</v>
      </c>
      <c r="K207" s="202" t="s">
        <v>1</v>
      </c>
      <c r="L207" s="42"/>
      <c r="M207" s="207" t="s">
        <v>1</v>
      </c>
      <c r="N207" s="208" t="s">
        <v>42</v>
      </c>
      <c r="O207" s="78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AR207" s="16" t="s">
        <v>124</v>
      </c>
      <c r="AT207" s="16" t="s">
        <v>119</v>
      </c>
      <c r="AU207" s="16" t="s">
        <v>80</v>
      </c>
      <c r="AY207" s="16" t="s">
        <v>117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6" t="s">
        <v>78</v>
      </c>
      <c r="BK207" s="211">
        <f>ROUND(I207*H207,2)</f>
        <v>0</v>
      </c>
      <c r="BL207" s="16" t="s">
        <v>124</v>
      </c>
      <c r="BM207" s="16" t="s">
        <v>295</v>
      </c>
    </row>
    <row r="208" s="11" customFormat="1">
      <c r="B208" s="212"/>
      <c r="C208" s="213"/>
      <c r="D208" s="214" t="s">
        <v>126</v>
      </c>
      <c r="E208" s="215" t="s">
        <v>1</v>
      </c>
      <c r="F208" s="216" t="s">
        <v>296</v>
      </c>
      <c r="G208" s="213"/>
      <c r="H208" s="215" t="s">
        <v>1</v>
      </c>
      <c r="I208" s="217"/>
      <c r="J208" s="213"/>
      <c r="K208" s="213"/>
      <c r="L208" s="218"/>
      <c r="M208" s="219"/>
      <c r="N208" s="220"/>
      <c r="O208" s="220"/>
      <c r="P208" s="220"/>
      <c r="Q208" s="220"/>
      <c r="R208" s="220"/>
      <c r="S208" s="220"/>
      <c r="T208" s="221"/>
      <c r="AT208" s="222" t="s">
        <v>126</v>
      </c>
      <c r="AU208" s="222" t="s">
        <v>80</v>
      </c>
      <c r="AV208" s="11" t="s">
        <v>78</v>
      </c>
      <c r="AW208" s="11" t="s">
        <v>32</v>
      </c>
      <c r="AX208" s="11" t="s">
        <v>71</v>
      </c>
      <c r="AY208" s="222" t="s">
        <v>117</v>
      </c>
    </row>
    <row r="209" s="12" customFormat="1">
      <c r="B209" s="223"/>
      <c r="C209" s="224"/>
      <c r="D209" s="214" t="s">
        <v>126</v>
      </c>
      <c r="E209" s="225" t="s">
        <v>1</v>
      </c>
      <c r="F209" s="226" t="s">
        <v>78</v>
      </c>
      <c r="G209" s="224"/>
      <c r="H209" s="227">
        <v>1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126</v>
      </c>
      <c r="AU209" s="233" t="s">
        <v>80</v>
      </c>
      <c r="AV209" s="12" t="s">
        <v>80</v>
      </c>
      <c r="AW209" s="12" t="s">
        <v>32</v>
      </c>
      <c r="AX209" s="12" t="s">
        <v>78</v>
      </c>
      <c r="AY209" s="233" t="s">
        <v>117</v>
      </c>
    </row>
    <row r="210" s="1" customFormat="1" ht="22.5" customHeight="1">
      <c r="B210" s="37"/>
      <c r="C210" s="200" t="s">
        <v>297</v>
      </c>
      <c r="D210" s="200" t="s">
        <v>119</v>
      </c>
      <c r="E210" s="201" t="s">
        <v>298</v>
      </c>
      <c r="F210" s="202" t="s">
        <v>299</v>
      </c>
      <c r="G210" s="203" t="s">
        <v>294</v>
      </c>
      <c r="H210" s="204">
        <v>1</v>
      </c>
      <c r="I210" s="205"/>
      <c r="J210" s="206">
        <f>ROUND(I210*H210,2)</f>
        <v>0</v>
      </c>
      <c r="K210" s="202" t="s">
        <v>1</v>
      </c>
      <c r="L210" s="42"/>
      <c r="M210" s="207" t="s">
        <v>1</v>
      </c>
      <c r="N210" s="208" t="s">
        <v>42</v>
      </c>
      <c r="O210" s="78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AR210" s="16" t="s">
        <v>124</v>
      </c>
      <c r="AT210" s="16" t="s">
        <v>119</v>
      </c>
      <c r="AU210" s="16" t="s">
        <v>80</v>
      </c>
      <c r="AY210" s="16" t="s">
        <v>117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6" t="s">
        <v>78</v>
      </c>
      <c r="BK210" s="211">
        <f>ROUND(I210*H210,2)</f>
        <v>0</v>
      </c>
      <c r="BL210" s="16" t="s">
        <v>124</v>
      </c>
      <c r="BM210" s="16" t="s">
        <v>300</v>
      </c>
    </row>
    <row r="211" s="11" customFormat="1">
      <c r="B211" s="212"/>
      <c r="C211" s="213"/>
      <c r="D211" s="214" t="s">
        <v>126</v>
      </c>
      <c r="E211" s="215" t="s">
        <v>1</v>
      </c>
      <c r="F211" s="216" t="s">
        <v>296</v>
      </c>
      <c r="G211" s="213"/>
      <c r="H211" s="215" t="s">
        <v>1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AT211" s="222" t="s">
        <v>126</v>
      </c>
      <c r="AU211" s="222" t="s">
        <v>80</v>
      </c>
      <c r="AV211" s="11" t="s">
        <v>78</v>
      </c>
      <c r="AW211" s="11" t="s">
        <v>32</v>
      </c>
      <c r="AX211" s="11" t="s">
        <v>71</v>
      </c>
      <c r="AY211" s="222" t="s">
        <v>117</v>
      </c>
    </row>
    <row r="212" s="12" customFormat="1">
      <c r="B212" s="223"/>
      <c r="C212" s="224"/>
      <c r="D212" s="214" t="s">
        <v>126</v>
      </c>
      <c r="E212" s="225" t="s">
        <v>1</v>
      </c>
      <c r="F212" s="226" t="s">
        <v>78</v>
      </c>
      <c r="G212" s="224"/>
      <c r="H212" s="227">
        <v>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126</v>
      </c>
      <c r="AU212" s="233" t="s">
        <v>80</v>
      </c>
      <c r="AV212" s="12" t="s">
        <v>80</v>
      </c>
      <c r="AW212" s="12" t="s">
        <v>32</v>
      </c>
      <c r="AX212" s="12" t="s">
        <v>78</v>
      </c>
      <c r="AY212" s="233" t="s">
        <v>117</v>
      </c>
    </row>
    <row r="213" s="10" customFormat="1" ht="22.8" customHeight="1">
      <c r="B213" s="184"/>
      <c r="C213" s="185"/>
      <c r="D213" s="186" t="s">
        <v>70</v>
      </c>
      <c r="E213" s="198" t="s">
        <v>301</v>
      </c>
      <c r="F213" s="198" t="s">
        <v>302</v>
      </c>
      <c r="G213" s="185"/>
      <c r="H213" s="185"/>
      <c r="I213" s="188"/>
      <c r="J213" s="199">
        <f>BK213</f>
        <v>0</v>
      </c>
      <c r="K213" s="185"/>
      <c r="L213" s="190"/>
      <c r="M213" s="191"/>
      <c r="N213" s="192"/>
      <c r="O213" s="192"/>
      <c r="P213" s="193">
        <f>SUM(P214:P237)</f>
        <v>0</v>
      </c>
      <c r="Q213" s="192"/>
      <c r="R213" s="193">
        <f>SUM(R214:R237)</f>
        <v>0</v>
      </c>
      <c r="S213" s="192"/>
      <c r="T213" s="194">
        <f>SUM(T214:T237)</f>
        <v>0</v>
      </c>
      <c r="AR213" s="195" t="s">
        <v>78</v>
      </c>
      <c r="AT213" s="196" t="s">
        <v>70</v>
      </c>
      <c r="AU213" s="196" t="s">
        <v>78</v>
      </c>
      <c r="AY213" s="195" t="s">
        <v>117</v>
      </c>
      <c r="BK213" s="197">
        <f>SUM(BK214:BK237)</f>
        <v>0</v>
      </c>
    </row>
    <row r="214" s="1" customFormat="1" ht="16.5" customHeight="1">
      <c r="B214" s="37"/>
      <c r="C214" s="200" t="s">
        <v>303</v>
      </c>
      <c r="D214" s="200" t="s">
        <v>119</v>
      </c>
      <c r="E214" s="201" t="s">
        <v>304</v>
      </c>
      <c r="F214" s="202" t="s">
        <v>305</v>
      </c>
      <c r="G214" s="203" t="s">
        <v>131</v>
      </c>
      <c r="H214" s="204">
        <v>4</v>
      </c>
      <c r="I214" s="205"/>
      <c r="J214" s="206">
        <f>ROUND(I214*H214,2)</f>
        <v>0</v>
      </c>
      <c r="K214" s="202" t="s">
        <v>123</v>
      </c>
      <c r="L214" s="42"/>
      <c r="M214" s="207" t="s">
        <v>1</v>
      </c>
      <c r="N214" s="208" t="s">
        <v>42</v>
      </c>
      <c r="O214" s="78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AR214" s="16" t="s">
        <v>124</v>
      </c>
      <c r="AT214" s="16" t="s">
        <v>119</v>
      </c>
      <c r="AU214" s="16" t="s">
        <v>80</v>
      </c>
      <c r="AY214" s="16" t="s">
        <v>117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6" t="s">
        <v>78</v>
      </c>
      <c r="BK214" s="211">
        <f>ROUND(I214*H214,2)</f>
        <v>0</v>
      </c>
      <c r="BL214" s="16" t="s">
        <v>124</v>
      </c>
      <c r="BM214" s="16" t="s">
        <v>306</v>
      </c>
    </row>
    <row r="215" s="11" customFormat="1">
      <c r="B215" s="212"/>
      <c r="C215" s="213"/>
      <c r="D215" s="214" t="s">
        <v>126</v>
      </c>
      <c r="E215" s="215" t="s">
        <v>1</v>
      </c>
      <c r="F215" s="216" t="s">
        <v>231</v>
      </c>
      <c r="G215" s="213"/>
      <c r="H215" s="215" t="s">
        <v>1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126</v>
      </c>
      <c r="AU215" s="222" t="s">
        <v>80</v>
      </c>
      <c r="AV215" s="11" t="s">
        <v>78</v>
      </c>
      <c r="AW215" s="11" t="s">
        <v>32</v>
      </c>
      <c r="AX215" s="11" t="s">
        <v>71</v>
      </c>
      <c r="AY215" s="222" t="s">
        <v>117</v>
      </c>
    </row>
    <row r="216" s="12" customFormat="1">
      <c r="B216" s="223"/>
      <c r="C216" s="224"/>
      <c r="D216" s="214" t="s">
        <v>126</v>
      </c>
      <c r="E216" s="225" t="s">
        <v>1</v>
      </c>
      <c r="F216" s="226" t="s">
        <v>232</v>
      </c>
      <c r="G216" s="224"/>
      <c r="H216" s="227">
        <v>4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126</v>
      </c>
      <c r="AU216" s="233" t="s">
        <v>80</v>
      </c>
      <c r="AV216" s="12" t="s">
        <v>80</v>
      </c>
      <c r="AW216" s="12" t="s">
        <v>32</v>
      </c>
      <c r="AX216" s="12" t="s">
        <v>78</v>
      </c>
      <c r="AY216" s="233" t="s">
        <v>117</v>
      </c>
    </row>
    <row r="217" s="1" customFormat="1" ht="16.5" customHeight="1">
      <c r="B217" s="37"/>
      <c r="C217" s="200" t="s">
        <v>307</v>
      </c>
      <c r="D217" s="200" t="s">
        <v>119</v>
      </c>
      <c r="E217" s="201" t="s">
        <v>308</v>
      </c>
      <c r="F217" s="202" t="s">
        <v>309</v>
      </c>
      <c r="G217" s="203" t="s">
        <v>131</v>
      </c>
      <c r="H217" s="204">
        <v>1</v>
      </c>
      <c r="I217" s="205"/>
      <c r="J217" s="206">
        <f>ROUND(I217*H217,2)</f>
        <v>0</v>
      </c>
      <c r="K217" s="202" t="s">
        <v>123</v>
      </c>
      <c r="L217" s="42"/>
      <c r="M217" s="207" t="s">
        <v>1</v>
      </c>
      <c r="N217" s="208" t="s">
        <v>42</v>
      </c>
      <c r="O217" s="78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AR217" s="16" t="s">
        <v>124</v>
      </c>
      <c r="AT217" s="16" t="s">
        <v>119</v>
      </c>
      <c r="AU217" s="16" t="s">
        <v>80</v>
      </c>
      <c r="AY217" s="16" t="s">
        <v>117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6" t="s">
        <v>78</v>
      </c>
      <c r="BK217" s="211">
        <f>ROUND(I217*H217,2)</f>
        <v>0</v>
      </c>
      <c r="BL217" s="16" t="s">
        <v>124</v>
      </c>
      <c r="BM217" s="16" t="s">
        <v>310</v>
      </c>
    </row>
    <row r="218" s="11" customFormat="1">
      <c r="B218" s="212"/>
      <c r="C218" s="213"/>
      <c r="D218" s="214" t="s">
        <v>126</v>
      </c>
      <c r="E218" s="215" t="s">
        <v>1</v>
      </c>
      <c r="F218" s="216" t="s">
        <v>238</v>
      </c>
      <c r="G218" s="213"/>
      <c r="H218" s="215" t="s">
        <v>1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AT218" s="222" t="s">
        <v>126</v>
      </c>
      <c r="AU218" s="222" t="s">
        <v>80</v>
      </c>
      <c r="AV218" s="11" t="s">
        <v>78</v>
      </c>
      <c r="AW218" s="11" t="s">
        <v>32</v>
      </c>
      <c r="AX218" s="11" t="s">
        <v>71</v>
      </c>
      <c r="AY218" s="222" t="s">
        <v>117</v>
      </c>
    </row>
    <row r="219" s="12" customFormat="1">
      <c r="B219" s="223"/>
      <c r="C219" s="224"/>
      <c r="D219" s="214" t="s">
        <v>126</v>
      </c>
      <c r="E219" s="225" t="s">
        <v>1</v>
      </c>
      <c r="F219" s="226" t="s">
        <v>203</v>
      </c>
      <c r="G219" s="224"/>
      <c r="H219" s="227">
        <v>1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126</v>
      </c>
      <c r="AU219" s="233" t="s">
        <v>80</v>
      </c>
      <c r="AV219" s="12" t="s">
        <v>80</v>
      </c>
      <c r="AW219" s="12" t="s">
        <v>32</v>
      </c>
      <c r="AX219" s="12" t="s">
        <v>78</v>
      </c>
      <c r="AY219" s="233" t="s">
        <v>117</v>
      </c>
    </row>
    <row r="220" s="1" customFormat="1" ht="16.5" customHeight="1">
      <c r="B220" s="37"/>
      <c r="C220" s="200" t="s">
        <v>311</v>
      </c>
      <c r="D220" s="200" t="s">
        <v>119</v>
      </c>
      <c r="E220" s="201" t="s">
        <v>312</v>
      </c>
      <c r="F220" s="202" t="s">
        <v>313</v>
      </c>
      <c r="G220" s="203" t="s">
        <v>162</v>
      </c>
      <c r="H220" s="204">
        <v>12.300000000000001</v>
      </c>
      <c r="I220" s="205"/>
      <c r="J220" s="206">
        <f>ROUND(I220*H220,2)</f>
        <v>0</v>
      </c>
      <c r="K220" s="202" t="s">
        <v>123</v>
      </c>
      <c r="L220" s="42"/>
      <c r="M220" s="207" t="s">
        <v>1</v>
      </c>
      <c r="N220" s="208" t="s">
        <v>42</v>
      </c>
      <c r="O220" s="78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AR220" s="16" t="s">
        <v>124</v>
      </c>
      <c r="AT220" s="16" t="s">
        <v>119</v>
      </c>
      <c r="AU220" s="16" t="s">
        <v>80</v>
      </c>
      <c r="AY220" s="16" t="s">
        <v>117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78</v>
      </c>
      <c r="BK220" s="211">
        <f>ROUND(I220*H220,2)</f>
        <v>0</v>
      </c>
      <c r="BL220" s="16" t="s">
        <v>124</v>
      </c>
      <c r="BM220" s="16" t="s">
        <v>314</v>
      </c>
    </row>
    <row r="221" s="11" customFormat="1">
      <c r="B221" s="212"/>
      <c r="C221" s="213"/>
      <c r="D221" s="214" t="s">
        <v>126</v>
      </c>
      <c r="E221" s="215" t="s">
        <v>1</v>
      </c>
      <c r="F221" s="216" t="s">
        <v>315</v>
      </c>
      <c r="G221" s="213"/>
      <c r="H221" s="215" t="s">
        <v>1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126</v>
      </c>
      <c r="AU221" s="222" t="s">
        <v>80</v>
      </c>
      <c r="AV221" s="11" t="s">
        <v>78</v>
      </c>
      <c r="AW221" s="11" t="s">
        <v>32</v>
      </c>
      <c r="AX221" s="11" t="s">
        <v>71</v>
      </c>
      <c r="AY221" s="222" t="s">
        <v>117</v>
      </c>
    </row>
    <row r="222" s="12" customFormat="1">
      <c r="B222" s="223"/>
      <c r="C222" s="224"/>
      <c r="D222" s="214" t="s">
        <v>126</v>
      </c>
      <c r="E222" s="225" t="s">
        <v>1</v>
      </c>
      <c r="F222" s="226" t="s">
        <v>316</v>
      </c>
      <c r="G222" s="224"/>
      <c r="H222" s="227">
        <v>12.300000000000001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126</v>
      </c>
      <c r="AU222" s="233" t="s">
        <v>80</v>
      </c>
      <c r="AV222" s="12" t="s">
        <v>80</v>
      </c>
      <c r="AW222" s="12" t="s">
        <v>32</v>
      </c>
      <c r="AX222" s="12" t="s">
        <v>78</v>
      </c>
      <c r="AY222" s="233" t="s">
        <v>117</v>
      </c>
    </row>
    <row r="223" s="1" customFormat="1" ht="16.5" customHeight="1">
      <c r="B223" s="37"/>
      <c r="C223" s="200" t="s">
        <v>317</v>
      </c>
      <c r="D223" s="200" t="s">
        <v>119</v>
      </c>
      <c r="E223" s="201" t="s">
        <v>318</v>
      </c>
      <c r="F223" s="202" t="s">
        <v>319</v>
      </c>
      <c r="G223" s="203" t="s">
        <v>162</v>
      </c>
      <c r="H223" s="204">
        <v>110.7</v>
      </c>
      <c r="I223" s="205"/>
      <c r="J223" s="206">
        <f>ROUND(I223*H223,2)</f>
        <v>0</v>
      </c>
      <c r="K223" s="202" t="s">
        <v>123</v>
      </c>
      <c r="L223" s="42"/>
      <c r="M223" s="207" t="s">
        <v>1</v>
      </c>
      <c r="N223" s="208" t="s">
        <v>42</v>
      </c>
      <c r="O223" s="78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AR223" s="16" t="s">
        <v>124</v>
      </c>
      <c r="AT223" s="16" t="s">
        <v>119</v>
      </c>
      <c r="AU223" s="16" t="s">
        <v>80</v>
      </c>
      <c r="AY223" s="16" t="s">
        <v>117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6" t="s">
        <v>78</v>
      </c>
      <c r="BK223" s="211">
        <f>ROUND(I223*H223,2)</f>
        <v>0</v>
      </c>
      <c r="BL223" s="16" t="s">
        <v>124</v>
      </c>
      <c r="BM223" s="16" t="s">
        <v>320</v>
      </c>
    </row>
    <row r="224" s="11" customFormat="1">
      <c r="B224" s="212"/>
      <c r="C224" s="213"/>
      <c r="D224" s="214" t="s">
        <v>126</v>
      </c>
      <c r="E224" s="215" t="s">
        <v>1</v>
      </c>
      <c r="F224" s="216" t="s">
        <v>321</v>
      </c>
      <c r="G224" s="213"/>
      <c r="H224" s="215" t="s">
        <v>1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126</v>
      </c>
      <c r="AU224" s="222" t="s">
        <v>80</v>
      </c>
      <c r="AV224" s="11" t="s">
        <v>78</v>
      </c>
      <c r="AW224" s="11" t="s">
        <v>32</v>
      </c>
      <c r="AX224" s="11" t="s">
        <v>71</v>
      </c>
      <c r="AY224" s="222" t="s">
        <v>117</v>
      </c>
    </row>
    <row r="225" s="12" customFormat="1">
      <c r="B225" s="223"/>
      <c r="C225" s="224"/>
      <c r="D225" s="214" t="s">
        <v>126</v>
      </c>
      <c r="E225" s="225" t="s">
        <v>1</v>
      </c>
      <c r="F225" s="226" t="s">
        <v>322</v>
      </c>
      <c r="G225" s="224"/>
      <c r="H225" s="227">
        <v>110.7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AT225" s="233" t="s">
        <v>126</v>
      </c>
      <c r="AU225" s="233" t="s">
        <v>80</v>
      </c>
      <c r="AV225" s="12" t="s">
        <v>80</v>
      </c>
      <c r="AW225" s="12" t="s">
        <v>32</v>
      </c>
      <c r="AX225" s="12" t="s">
        <v>78</v>
      </c>
      <c r="AY225" s="233" t="s">
        <v>117</v>
      </c>
    </row>
    <row r="226" s="1" customFormat="1" ht="16.5" customHeight="1">
      <c r="B226" s="37"/>
      <c r="C226" s="200" t="s">
        <v>323</v>
      </c>
      <c r="D226" s="200" t="s">
        <v>119</v>
      </c>
      <c r="E226" s="201" t="s">
        <v>324</v>
      </c>
      <c r="F226" s="202" t="s">
        <v>325</v>
      </c>
      <c r="G226" s="203" t="s">
        <v>162</v>
      </c>
      <c r="H226" s="204">
        <v>3.383</v>
      </c>
      <c r="I226" s="205"/>
      <c r="J226" s="206">
        <f>ROUND(I226*H226,2)</f>
        <v>0</v>
      </c>
      <c r="K226" s="202" t="s">
        <v>123</v>
      </c>
      <c r="L226" s="42"/>
      <c r="M226" s="207" t="s">
        <v>1</v>
      </c>
      <c r="N226" s="208" t="s">
        <v>42</v>
      </c>
      <c r="O226" s="78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AR226" s="16" t="s">
        <v>124</v>
      </c>
      <c r="AT226" s="16" t="s">
        <v>119</v>
      </c>
      <c r="AU226" s="16" t="s">
        <v>80</v>
      </c>
      <c r="AY226" s="16" t="s">
        <v>117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6" t="s">
        <v>78</v>
      </c>
      <c r="BK226" s="211">
        <f>ROUND(I226*H226,2)</f>
        <v>0</v>
      </c>
      <c r="BL226" s="16" t="s">
        <v>124</v>
      </c>
      <c r="BM226" s="16" t="s">
        <v>326</v>
      </c>
    </row>
    <row r="227" s="11" customFormat="1">
      <c r="B227" s="212"/>
      <c r="C227" s="213"/>
      <c r="D227" s="214" t="s">
        <v>126</v>
      </c>
      <c r="E227" s="215" t="s">
        <v>1</v>
      </c>
      <c r="F227" s="216" t="s">
        <v>327</v>
      </c>
      <c r="G227" s="213"/>
      <c r="H227" s="215" t="s">
        <v>1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126</v>
      </c>
      <c r="AU227" s="222" t="s">
        <v>80</v>
      </c>
      <c r="AV227" s="11" t="s">
        <v>78</v>
      </c>
      <c r="AW227" s="11" t="s">
        <v>32</v>
      </c>
      <c r="AX227" s="11" t="s">
        <v>71</v>
      </c>
      <c r="AY227" s="222" t="s">
        <v>117</v>
      </c>
    </row>
    <row r="228" s="12" customFormat="1">
      <c r="B228" s="223"/>
      <c r="C228" s="224"/>
      <c r="D228" s="214" t="s">
        <v>126</v>
      </c>
      <c r="E228" s="225" t="s">
        <v>1</v>
      </c>
      <c r="F228" s="226" t="s">
        <v>328</v>
      </c>
      <c r="G228" s="224"/>
      <c r="H228" s="227">
        <v>3.383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AT228" s="233" t="s">
        <v>126</v>
      </c>
      <c r="AU228" s="233" t="s">
        <v>80</v>
      </c>
      <c r="AV228" s="12" t="s">
        <v>80</v>
      </c>
      <c r="AW228" s="12" t="s">
        <v>32</v>
      </c>
      <c r="AX228" s="12" t="s">
        <v>78</v>
      </c>
      <c r="AY228" s="233" t="s">
        <v>117</v>
      </c>
    </row>
    <row r="229" s="1" customFormat="1" ht="16.5" customHeight="1">
      <c r="B229" s="37"/>
      <c r="C229" s="200" t="s">
        <v>329</v>
      </c>
      <c r="D229" s="200" t="s">
        <v>119</v>
      </c>
      <c r="E229" s="201" t="s">
        <v>330</v>
      </c>
      <c r="F229" s="202" t="s">
        <v>331</v>
      </c>
      <c r="G229" s="203" t="s">
        <v>162</v>
      </c>
      <c r="H229" s="204">
        <v>30.446999999999999</v>
      </c>
      <c r="I229" s="205"/>
      <c r="J229" s="206">
        <f>ROUND(I229*H229,2)</f>
        <v>0</v>
      </c>
      <c r="K229" s="202" t="s">
        <v>123</v>
      </c>
      <c r="L229" s="42"/>
      <c r="M229" s="207" t="s">
        <v>1</v>
      </c>
      <c r="N229" s="208" t="s">
        <v>42</v>
      </c>
      <c r="O229" s="78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AR229" s="16" t="s">
        <v>124</v>
      </c>
      <c r="AT229" s="16" t="s">
        <v>119</v>
      </c>
      <c r="AU229" s="16" t="s">
        <v>80</v>
      </c>
      <c r="AY229" s="16" t="s">
        <v>117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6" t="s">
        <v>78</v>
      </c>
      <c r="BK229" s="211">
        <f>ROUND(I229*H229,2)</f>
        <v>0</v>
      </c>
      <c r="BL229" s="16" t="s">
        <v>124</v>
      </c>
      <c r="BM229" s="16" t="s">
        <v>332</v>
      </c>
    </row>
    <row r="230" s="11" customFormat="1">
      <c r="B230" s="212"/>
      <c r="C230" s="213"/>
      <c r="D230" s="214" t="s">
        <v>126</v>
      </c>
      <c r="E230" s="215" t="s">
        <v>1</v>
      </c>
      <c r="F230" s="216" t="s">
        <v>321</v>
      </c>
      <c r="G230" s="213"/>
      <c r="H230" s="215" t="s">
        <v>1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126</v>
      </c>
      <c r="AU230" s="222" t="s">
        <v>80</v>
      </c>
      <c r="AV230" s="11" t="s">
        <v>78</v>
      </c>
      <c r="AW230" s="11" t="s">
        <v>32</v>
      </c>
      <c r="AX230" s="11" t="s">
        <v>71</v>
      </c>
      <c r="AY230" s="222" t="s">
        <v>117</v>
      </c>
    </row>
    <row r="231" s="12" customFormat="1">
      <c r="B231" s="223"/>
      <c r="C231" s="224"/>
      <c r="D231" s="214" t="s">
        <v>126</v>
      </c>
      <c r="E231" s="225" t="s">
        <v>1</v>
      </c>
      <c r="F231" s="226" t="s">
        <v>333</v>
      </c>
      <c r="G231" s="224"/>
      <c r="H231" s="227">
        <v>30.446999999999999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126</v>
      </c>
      <c r="AU231" s="233" t="s">
        <v>80</v>
      </c>
      <c r="AV231" s="12" t="s">
        <v>80</v>
      </c>
      <c r="AW231" s="12" t="s">
        <v>32</v>
      </c>
      <c r="AX231" s="12" t="s">
        <v>78</v>
      </c>
      <c r="AY231" s="233" t="s">
        <v>117</v>
      </c>
    </row>
    <row r="232" s="1" customFormat="1" ht="16.5" customHeight="1">
      <c r="B232" s="37"/>
      <c r="C232" s="200" t="s">
        <v>334</v>
      </c>
      <c r="D232" s="200" t="s">
        <v>119</v>
      </c>
      <c r="E232" s="201" t="s">
        <v>335</v>
      </c>
      <c r="F232" s="202" t="s">
        <v>336</v>
      </c>
      <c r="G232" s="203" t="s">
        <v>162</v>
      </c>
      <c r="H232" s="204">
        <v>12.300000000000001</v>
      </c>
      <c r="I232" s="205"/>
      <c r="J232" s="206">
        <f>ROUND(I232*H232,2)</f>
        <v>0</v>
      </c>
      <c r="K232" s="202" t="s">
        <v>123</v>
      </c>
      <c r="L232" s="42"/>
      <c r="M232" s="207" t="s">
        <v>1</v>
      </c>
      <c r="N232" s="208" t="s">
        <v>42</v>
      </c>
      <c r="O232" s="78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AR232" s="16" t="s">
        <v>124</v>
      </c>
      <c r="AT232" s="16" t="s">
        <v>119</v>
      </c>
      <c r="AU232" s="16" t="s">
        <v>80</v>
      </c>
      <c r="AY232" s="16" t="s">
        <v>117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78</v>
      </c>
      <c r="BK232" s="211">
        <f>ROUND(I232*H232,2)</f>
        <v>0</v>
      </c>
      <c r="BL232" s="16" t="s">
        <v>124</v>
      </c>
      <c r="BM232" s="16" t="s">
        <v>337</v>
      </c>
    </row>
    <row r="233" s="11" customFormat="1">
      <c r="B233" s="212"/>
      <c r="C233" s="213"/>
      <c r="D233" s="214" t="s">
        <v>126</v>
      </c>
      <c r="E233" s="215" t="s">
        <v>1</v>
      </c>
      <c r="F233" s="216" t="s">
        <v>338</v>
      </c>
      <c r="G233" s="213"/>
      <c r="H233" s="215" t="s">
        <v>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126</v>
      </c>
      <c r="AU233" s="222" t="s">
        <v>80</v>
      </c>
      <c r="AV233" s="11" t="s">
        <v>78</v>
      </c>
      <c r="AW233" s="11" t="s">
        <v>32</v>
      </c>
      <c r="AX233" s="11" t="s">
        <v>71</v>
      </c>
      <c r="AY233" s="222" t="s">
        <v>117</v>
      </c>
    </row>
    <row r="234" s="12" customFormat="1">
      <c r="B234" s="223"/>
      <c r="C234" s="224"/>
      <c r="D234" s="214" t="s">
        <v>126</v>
      </c>
      <c r="E234" s="225" t="s">
        <v>1</v>
      </c>
      <c r="F234" s="226" t="s">
        <v>339</v>
      </c>
      <c r="G234" s="224"/>
      <c r="H234" s="227">
        <v>12.300000000000001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126</v>
      </c>
      <c r="AU234" s="233" t="s">
        <v>80</v>
      </c>
      <c r="AV234" s="12" t="s">
        <v>80</v>
      </c>
      <c r="AW234" s="12" t="s">
        <v>32</v>
      </c>
      <c r="AX234" s="12" t="s">
        <v>78</v>
      </c>
      <c r="AY234" s="233" t="s">
        <v>117</v>
      </c>
    </row>
    <row r="235" s="1" customFormat="1" ht="16.5" customHeight="1">
      <c r="B235" s="37"/>
      <c r="C235" s="200" t="s">
        <v>340</v>
      </c>
      <c r="D235" s="200" t="s">
        <v>119</v>
      </c>
      <c r="E235" s="201" t="s">
        <v>341</v>
      </c>
      <c r="F235" s="202" t="s">
        <v>342</v>
      </c>
      <c r="G235" s="203" t="s">
        <v>162</v>
      </c>
      <c r="H235" s="204">
        <v>3.383</v>
      </c>
      <c r="I235" s="205"/>
      <c r="J235" s="206">
        <f>ROUND(I235*H235,2)</f>
        <v>0</v>
      </c>
      <c r="K235" s="202" t="s">
        <v>123</v>
      </c>
      <c r="L235" s="42"/>
      <c r="M235" s="207" t="s">
        <v>1</v>
      </c>
      <c r="N235" s="208" t="s">
        <v>42</v>
      </c>
      <c r="O235" s="78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10">
        <f>S235*H235</f>
        <v>0</v>
      </c>
      <c r="AR235" s="16" t="s">
        <v>124</v>
      </c>
      <c r="AT235" s="16" t="s">
        <v>119</v>
      </c>
      <c r="AU235" s="16" t="s">
        <v>80</v>
      </c>
      <c r="AY235" s="16" t="s">
        <v>117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6" t="s">
        <v>78</v>
      </c>
      <c r="BK235" s="211">
        <f>ROUND(I235*H235,2)</f>
        <v>0</v>
      </c>
      <c r="BL235" s="16" t="s">
        <v>124</v>
      </c>
      <c r="BM235" s="16" t="s">
        <v>343</v>
      </c>
    </row>
    <row r="236" s="11" customFormat="1">
      <c r="B236" s="212"/>
      <c r="C236" s="213"/>
      <c r="D236" s="214" t="s">
        <v>126</v>
      </c>
      <c r="E236" s="215" t="s">
        <v>1</v>
      </c>
      <c r="F236" s="216" t="s">
        <v>344</v>
      </c>
      <c r="G236" s="213"/>
      <c r="H236" s="215" t="s">
        <v>1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126</v>
      </c>
      <c r="AU236" s="222" t="s">
        <v>80</v>
      </c>
      <c r="AV236" s="11" t="s">
        <v>78</v>
      </c>
      <c r="AW236" s="11" t="s">
        <v>32</v>
      </c>
      <c r="AX236" s="11" t="s">
        <v>71</v>
      </c>
      <c r="AY236" s="222" t="s">
        <v>117</v>
      </c>
    </row>
    <row r="237" s="12" customFormat="1">
      <c r="B237" s="223"/>
      <c r="C237" s="224"/>
      <c r="D237" s="214" t="s">
        <v>126</v>
      </c>
      <c r="E237" s="225" t="s">
        <v>1</v>
      </c>
      <c r="F237" s="226" t="s">
        <v>328</v>
      </c>
      <c r="G237" s="224"/>
      <c r="H237" s="227">
        <v>3.383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AT237" s="233" t="s">
        <v>126</v>
      </c>
      <c r="AU237" s="233" t="s">
        <v>80</v>
      </c>
      <c r="AV237" s="12" t="s">
        <v>80</v>
      </c>
      <c r="AW237" s="12" t="s">
        <v>32</v>
      </c>
      <c r="AX237" s="12" t="s">
        <v>78</v>
      </c>
      <c r="AY237" s="233" t="s">
        <v>117</v>
      </c>
    </row>
    <row r="238" s="10" customFormat="1" ht="22.8" customHeight="1">
      <c r="B238" s="184"/>
      <c r="C238" s="185"/>
      <c r="D238" s="186" t="s">
        <v>70</v>
      </c>
      <c r="E238" s="198" t="s">
        <v>345</v>
      </c>
      <c r="F238" s="198" t="s">
        <v>346</v>
      </c>
      <c r="G238" s="185"/>
      <c r="H238" s="185"/>
      <c r="I238" s="188"/>
      <c r="J238" s="199">
        <f>BK238</f>
        <v>0</v>
      </c>
      <c r="K238" s="185"/>
      <c r="L238" s="190"/>
      <c r="M238" s="191"/>
      <c r="N238" s="192"/>
      <c r="O238" s="192"/>
      <c r="P238" s="193">
        <f>P239</f>
        <v>0</v>
      </c>
      <c r="Q238" s="192"/>
      <c r="R238" s="193">
        <f>R239</f>
        <v>0</v>
      </c>
      <c r="S238" s="192"/>
      <c r="T238" s="194">
        <f>T239</f>
        <v>0</v>
      </c>
      <c r="AR238" s="195" t="s">
        <v>78</v>
      </c>
      <c r="AT238" s="196" t="s">
        <v>70</v>
      </c>
      <c r="AU238" s="196" t="s">
        <v>78</v>
      </c>
      <c r="AY238" s="195" t="s">
        <v>117</v>
      </c>
      <c r="BK238" s="197">
        <f>BK239</f>
        <v>0</v>
      </c>
    </row>
    <row r="239" s="1" customFormat="1" ht="16.5" customHeight="1">
      <c r="B239" s="37"/>
      <c r="C239" s="200" t="s">
        <v>347</v>
      </c>
      <c r="D239" s="200" t="s">
        <v>119</v>
      </c>
      <c r="E239" s="201" t="s">
        <v>348</v>
      </c>
      <c r="F239" s="202" t="s">
        <v>349</v>
      </c>
      <c r="G239" s="203" t="s">
        <v>162</v>
      </c>
      <c r="H239" s="204">
        <v>36.790999999999997</v>
      </c>
      <c r="I239" s="205"/>
      <c r="J239" s="206">
        <f>ROUND(I239*H239,2)</f>
        <v>0</v>
      </c>
      <c r="K239" s="202" t="s">
        <v>123</v>
      </c>
      <c r="L239" s="42"/>
      <c r="M239" s="207" t="s">
        <v>1</v>
      </c>
      <c r="N239" s="208" t="s">
        <v>42</v>
      </c>
      <c r="O239" s="78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AR239" s="16" t="s">
        <v>124</v>
      </c>
      <c r="AT239" s="16" t="s">
        <v>119</v>
      </c>
      <c r="AU239" s="16" t="s">
        <v>80</v>
      </c>
      <c r="AY239" s="16" t="s">
        <v>117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6" t="s">
        <v>78</v>
      </c>
      <c r="BK239" s="211">
        <f>ROUND(I239*H239,2)</f>
        <v>0</v>
      </c>
      <c r="BL239" s="16" t="s">
        <v>124</v>
      </c>
      <c r="BM239" s="16" t="s">
        <v>350</v>
      </c>
    </row>
    <row r="240" s="10" customFormat="1" ht="25.92" customHeight="1">
      <c r="B240" s="184"/>
      <c r="C240" s="185"/>
      <c r="D240" s="186" t="s">
        <v>70</v>
      </c>
      <c r="E240" s="187" t="s">
        <v>264</v>
      </c>
      <c r="F240" s="187" t="s">
        <v>351</v>
      </c>
      <c r="G240" s="185"/>
      <c r="H240" s="185"/>
      <c r="I240" s="188"/>
      <c r="J240" s="189">
        <f>BK240</f>
        <v>0</v>
      </c>
      <c r="K240" s="185"/>
      <c r="L240" s="190"/>
      <c r="M240" s="191"/>
      <c r="N240" s="192"/>
      <c r="O240" s="192"/>
      <c r="P240" s="193">
        <f>P241+P243</f>
        <v>0</v>
      </c>
      <c r="Q240" s="192"/>
      <c r="R240" s="193">
        <f>R241+R243</f>
        <v>37.114600000000003</v>
      </c>
      <c r="S240" s="192"/>
      <c r="T240" s="194">
        <f>T241+T243</f>
        <v>0</v>
      </c>
      <c r="AR240" s="195" t="s">
        <v>135</v>
      </c>
      <c r="AT240" s="196" t="s">
        <v>70</v>
      </c>
      <c r="AU240" s="196" t="s">
        <v>71</v>
      </c>
      <c r="AY240" s="195" t="s">
        <v>117</v>
      </c>
      <c r="BK240" s="197">
        <f>BK241+BK243</f>
        <v>0</v>
      </c>
    </row>
    <row r="241" s="10" customFormat="1" ht="22.8" customHeight="1">
      <c r="B241" s="184"/>
      <c r="C241" s="185"/>
      <c r="D241" s="186" t="s">
        <v>70</v>
      </c>
      <c r="E241" s="198" t="s">
        <v>352</v>
      </c>
      <c r="F241" s="198" t="s">
        <v>353</v>
      </c>
      <c r="G241" s="185"/>
      <c r="H241" s="185"/>
      <c r="I241" s="188"/>
      <c r="J241" s="199">
        <f>BK241</f>
        <v>0</v>
      </c>
      <c r="K241" s="185"/>
      <c r="L241" s="190"/>
      <c r="M241" s="191"/>
      <c r="N241" s="192"/>
      <c r="O241" s="192"/>
      <c r="P241" s="193">
        <f>P242</f>
        <v>0</v>
      </c>
      <c r="Q241" s="192"/>
      <c r="R241" s="193">
        <f>R242</f>
        <v>0</v>
      </c>
      <c r="S241" s="192"/>
      <c r="T241" s="194">
        <f>T242</f>
        <v>0</v>
      </c>
      <c r="AR241" s="195" t="s">
        <v>135</v>
      </c>
      <c r="AT241" s="196" t="s">
        <v>70</v>
      </c>
      <c r="AU241" s="196" t="s">
        <v>78</v>
      </c>
      <c r="AY241" s="195" t="s">
        <v>117</v>
      </c>
      <c r="BK241" s="197">
        <f>BK242</f>
        <v>0</v>
      </c>
    </row>
    <row r="242" s="1" customFormat="1" ht="16.5" customHeight="1">
      <c r="B242" s="37"/>
      <c r="C242" s="200" t="s">
        <v>354</v>
      </c>
      <c r="D242" s="200" t="s">
        <v>119</v>
      </c>
      <c r="E242" s="201" t="s">
        <v>355</v>
      </c>
      <c r="F242" s="202" t="s">
        <v>356</v>
      </c>
      <c r="G242" s="203" t="s">
        <v>357</v>
      </c>
      <c r="H242" s="204">
        <v>1</v>
      </c>
      <c r="I242" s="205"/>
      <c r="J242" s="206">
        <f>ROUND(I242*H242,2)</f>
        <v>0</v>
      </c>
      <c r="K242" s="202" t="s">
        <v>1</v>
      </c>
      <c r="L242" s="42"/>
      <c r="M242" s="207" t="s">
        <v>1</v>
      </c>
      <c r="N242" s="208" t="s">
        <v>42</v>
      </c>
      <c r="O242" s="78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AR242" s="16" t="s">
        <v>358</v>
      </c>
      <c r="AT242" s="16" t="s">
        <v>119</v>
      </c>
      <c r="AU242" s="16" t="s">
        <v>80</v>
      </c>
      <c r="AY242" s="16" t="s">
        <v>117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78</v>
      </c>
      <c r="BK242" s="211">
        <f>ROUND(I242*H242,2)</f>
        <v>0</v>
      </c>
      <c r="BL242" s="16" t="s">
        <v>358</v>
      </c>
      <c r="BM242" s="16" t="s">
        <v>359</v>
      </c>
    </row>
    <row r="243" s="10" customFormat="1" ht="22.8" customHeight="1">
      <c r="B243" s="184"/>
      <c r="C243" s="185"/>
      <c r="D243" s="186" t="s">
        <v>70</v>
      </c>
      <c r="E243" s="198" t="s">
        <v>360</v>
      </c>
      <c r="F243" s="198" t="s">
        <v>361</v>
      </c>
      <c r="G243" s="185"/>
      <c r="H243" s="185"/>
      <c r="I243" s="188"/>
      <c r="J243" s="199">
        <f>BK243</f>
        <v>0</v>
      </c>
      <c r="K243" s="185"/>
      <c r="L243" s="190"/>
      <c r="M243" s="191"/>
      <c r="N243" s="192"/>
      <c r="O243" s="192"/>
      <c r="P243" s="193">
        <f>SUM(P244:P286)</f>
        <v>0</v>
      </c>
      <c r="Q243" s="192"/>
      <c r="R243" s="193">
        <f>SUM(R244:R286)</f>
        <v>37.114600000000003</v>
      </c>
      <c r="S243" s="192"/>
      <c r="T243" s="194">
        <f>SUM(T244:T286)</f>
        <v>0</v>
      </c>
      <c r="AR243" s="195" t="s">
        <v>135</v>
      </c>
      <c r="AT243" s="196" t="s">
        <v>70</v>
      </c>
      <c r="AU243" s="196" t="s">
        <v>78</v>
      </c>
      <c r="AY243" s="195" t="s">
        <v>117</v>
      </c>
      <c r="BK243" s="197">
        <f>SUM(BK244:BK286)</f>
        <v>0</v>
      </c>
    </row>
    <row r="244" s="1" customFormat="1" ht="16.5" customHeight="1">
      <c r="B244" s="37"/>
      <c r="C244" s="200" t="s">
        <v>362</v>
      </c>
      <c r="D244" s="200" t="s">
        <v>119</v>
      </c>
      <c r="E244" s="201" t="s">
        <v>363</v>
      </c>
      <c r="F244" s="202" t="s">
        <v>364</v>
      </c>
      <c r="G244" s="203" t="s">
        <v>122</v>
      </c>
      <c r="H244" s="204">
        <v>90</v>
      </c>
      <c r="I244" s="205"/>
      <c r="J244" s="206">
        <f>ROUND(I244*H244,2)</f>
        <v>0</v>
      </c>
      <c r="K244" s="202" t="s">
        <v>123</v>
      </c>
      <c r="L244" s="42"/>
      <c r="M244" s="207" t="s">
        <v>1</v>
      </c>
      <c r="N244" s="208" t="s">
        <v>42</v>
      </c>
      <c r="O244" s="78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AR244" s="16" t="s">
        <v>358</v>
      </c>
      <c r="AT244" s="16" t="s">
        <v>119</v>
      </c>
      <c r="AU244" s="16" t="s">
        <v>80</v>
      </c>
      <c r="AY244" s="16" t="s">
        <v>117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6" t="s">
        <v>78</v>
      </c>
      <c r="BK244" s="211">
        <f>ROUND(I244*H244,2)</f>
        <v>0</v>
      </c>
      <c r="BL244" s="16" t="s">
        <v>358</v>
      </c>
      <c r="BM244" s="16" t="s">
        <v>365</v>
      </c>
    </row>
    <row r="245" s="11" customFormat="1">
      <c r="B245" s="212"/>
      <c r="C245" s="213"/>
      <c r="D245" s="214" t="s">
        <v>126</v>
      </c>
      <c r="E245" s="215" t="s">
        <v>1</v>
      </c>
      <c r="F245" s="216" t="s">
        <v>366</v>
      </c>
      <c r="G245" s="213"/>
      <c r="H245" s="215" t="s">
        <v>1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126</v>
      </c>
      <c r="AU245" s="222" t="s">
        <v>80</v>
      </c>
      <c r="AV245" s="11" t="s">
        <v>78</v>
      </c>
      <c r="AW245" s="11" t="s">
        <v>32</v>
      </c>
      <c r="AX245" s="11" t="s">
        <v>71</v>
      </c>
      <c r="AY245" s="222" t="s">
        <v>117</v>
      </c>
    </row>
    <row r="246" s="12" customFormat="1">
      <c r="B246" s="223"/>
      <c r="C246" s="224"/>
      <c r="D246" s="214" t="s">
        <v>126</v>
      </c>
      <c r="E246" s="225" t="s">
        <v>1</v>
      </c>
      <c r="F246" s="226" t="s">
        <v>367</v>
      </c>
      <c r="G246" s="224"/>
      <c r="H246" s="227">
        <v>61.600000000000001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AT246" s="233" t="s">
        <v>126</v>
      </c>
      <c r="AU246" s="233" t="s">
        <v>80</v>
      </c>
      <c r="AV246" s="12" t="s">
        <v>80</v>
      </c>
      <c r="AW246" s="12" t="s">
        <v>32</v>
      </c>
      <c r="AX246" s="12" t="s">
        <v>71</v>
      </c>
      <c r="AY246" s="233" t="s">
        <v>117</v>
      </c>
    </row>
    <row r="247" s="11" customFormat="1">
      <c r="B247" s="212"/>
      <c r="C247" s="213"/>
      <c r="D247" s="214" t="s">
        <v>126</v>
      </c>
      <c r="E247" s="215" t="s">
        <v>1</v>
      </c>
      <c r="F247" s="216" t="s">
        <v>368</v>
      </c>
      <c r="G247" s="213"/>
      <c r="H247" s="215" t="s">
        <v>1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126</v>
      </c>
      <c r="AU247" s="222" t="s">
        <v>80</v>
      </c>
      <c r="AV247" s="11" t="s">
        <v>78</v>
      </c>
      <c r="AW247" s="11" t="s">
        <v>32</v>
      </c>
      <c r="AX247" s="11" t="s">
        <v>71</v>
      </c>
      <c r="AY247" s="222" t="s">
        <v>117</v>
      </c>
    </row>
    <row r="248" s="12" customFormat="1">
      <c r="B248" s="223"/>
      <c r="C248" s="224"/>
      <c r="D248" s="214" t="s">
        <v>126</v>
      </c>
      <c r="E248" s="225" t="s">
        <v>1</v>
      </c>
      <c r="F248" s="226" t="s">
        <v>369</v>
      </c>
      <c r="G248" s="224"/>
      <c r="H248" s="227">
        <v>9.5999999999999996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126</v>
      </c>
      <c r="AU248" s="233" t="s">
        <v>80</v>
      </c>
      <c r="AV248" s="12" t="s">
        <v>80</v>
      </c>
      <c r="AW248" s="12" t="s">
        <v>32</v>
      </c>
      <c r="AX248" s="12" t="s">
        <v>71</v>
      </c>
      <c r="AY248" s="233" t="s">
        <v>117</v>
      </c>
    </row>
    <row r="249" s="11" customFormat="1">
      <c r="B249" s="212"/>
      <c r="C249" s="213"/>
      <c r="D249" s="214" t="s">
        <v>126</v>
      </c>
      <c r="E249" s="215" t="s">
        <v>1</v>
      </c>
      <c r="F249" s="216" t="s">
        <v>370</v>
      </c>
      <c r="G249" s="213"/>
      <c r="H249" s="215" t="s">
        <v>1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126</v>
      </c>
      <c r="AU249" s="222" t="s">
        <v>80</v>
      </c>
      <c r="AV249" s="11" t="s">
        <v>78</v>
      </c>
      <c r="AW249" s="11" t="s">
        <v>32</v>
      </c>
      <c r="AX249" s="11" t="s">
        <v>71</v>
      </c>
      <c r="AY249" s="222" t="s">
        <v>117</v>
      </c>
    </row>
    <row r="250" s="12" customFormat="1">
      <c r="B250" s="223"/>
      <c r="C250" s="224"/>
      <c r="D250" s="214" t="s">
        <v>126</v>
      </c>
      <c r="E250" s="225" t="s">
        <v>1</v>
      </c>
      <c r="F250" s="226" t="s">
        <v>371</v>
      </c>
      <c r="G250" s="224"/>
      <c r="H250" s="227">
        <v>22.399999999999999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AT250" s="233" t="s">
        <v>126</v>
      </c>
      <c r="AU250" s="233" t="s">
        <v>80</v>
      </c>
      <c r="AV250" s="12" t="s">
        <v>80</v>
      </c>
      <c r="AW250" s="12" t="s">
        <v>32</v>
      </c>
      <c r="AX250" s="12" t="s">
        <v>71</v>
      </c>
      <c r="AY250" s="233" t="s">
        <v>117</v>
      </c>
    </row>
    <row r="251" s="12" customFormat="1">
      <c r="B251" s="223"/>
      <c r="C251" s="224"/>
      <c r="D251" s="214" t="s">
        <v>126</v>
      </c>
      <c r="E251" s="225" t="s">
        <v>1</v>
      </c>
      <c r="F251" s="226" t="s">
        <v>372</v>
      </c>
      <c r="G251" s="224"/>
      <c r="H251" s="227">
        <v>5.4000000000000004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AT251" s="233" t="s">
        <v>126</v>
      </c>
      <c r="AU251" s="233" t="s">
        <v>80</v>
      </c>
      <c r="AV251" s="12" t="s">
        <v>80</v>
      </c>
      <c r="AW251" s="12" t="s">
        <v>32</v>
      </c>
      <c r="AX251" s="12" t="s">
        <v>71</v>
      </c>
      <c r="AY251" s="233" t="s">
        <v>117</v>
      </c>
    </row>
    <row r="252" s="14" customFormat="1">
      <c r="B252" s="245"/>
      <c r="C252" s="246"/>
      <c r="D252" s="214" t="s">
        <v>126</v>
      </c>
      <c r="E252" s="247" t="s">
        <v>1</v>
      </c>
      <c r="F252" s="248" t="s">
        <v>211</v>
      </c>
      <c r="G252" s="246"/>
      <c r="H252" s="249">
        <v>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AT252" s="255" t="s">
        <v>126</v>
      </c>
      <c r="AU252" s="255" t="s">
        <v>80</v>
      </c>
      <c r="AV252" s="14" t="s">
        <v>135</v>
      </c>
      <c r="AW252" s="14" t="s">
        <v>32</v>
      </c>
      <c r="AX252" s="14" t="s">
        <v>71</v>
      </c>
      <c r="AY252" s="255" t="s">
        <v>117</v>
      </c>
    </row>
    <row r="253" s="11" customFormat="1">
      <c r="B253" s="212"/>
      <c r="C253" s="213"/>
      <c r="D253" s="214" t="s">
        <v>126</v>
      </c>
      <c r="E253" s="215" t="s">
        <v>1</v>
      </c>
      <c r="F253" s="216" t="s">
        <v>373</v>
      </c>
      <c r="G253" s="213"/>
      <c r="H253" s="215" t="s">
        <v>1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126</v>
      </c>
      <c r="AU253" s="222" t="s">
        <v>80</v>
      </c>
      <c r="AV253" s="11" t="s">
        <v>78</v>
      </c>
      <c r="AW253" s="11" t="s">
        <v>32</v>
      </c>
      <c r="AX253" s="11" t="s">
        <v>71</v>
      </c>
      <c r="AY253" s="222" t="s">
        <v>117</v>
      </c>
    </row>
    <row r="254" s="12" customFormat="1">
      <c r="B254" s="223"/>
      <c r="C254" s="224"/>
      <c r="D254" s="214" t="s">
        <v>126</v>
      </c>
      <c r="E254" s="225" t="s">
        <v>1</v>
      </c>
      <c r="F254" s="226" t="s">
        <v>374</v>
      </c>
      <c r="G254" s="224"/>
      <c r="H254" s="227">
        <v>-9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AT254" s="233" t="s">
        <v>126</v>
      </c>
      <c r="AU254" s="233" t="s">
        <v>80</v>
      </c>
      <c r="AV254" s="12" t="s">
        <v>80</v>
      </c>
      <c r="AW254" s="12" t="s">
        <v>32</v>
      </c>
      <c r="AX254" s="12" t="s">
        <v>71</v>
      </c>
      <c r="AY254" s="233" t="s">
        <v>117</v>
      </c>
    </row>
    <row r="255" s="13" customFormat="1">
      <c r="B255" s="234"/>
      <c r="C255" s="235"/>
      <c r="D255" s="214" t="s">
        <v>126</v>
      </c>
      <c r="E255" s="236" t="s">
        <v>1</v>
      </c>
      <c r="F255" s="237" t="s">
        <v>142</v>
      </c>
      <c r="G255" s="235"/>
      <c r="H255" s="238">
        <v>90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126</v>
      </c>
      <c r="AU255" s="244" t="s">
        <v>80</v>
      </c>
      <c r="AV255" s="13" t="s">
        <v>124</v>
      </c>
      <c r="AW255" s="13" t="s">
        <v>32</v>
      </c>
      <c r="AX255" s="13" t="s">
        <v>78</v>
      </c>
      <c r="AY255" s="244" t="s">
        <v>117</v>
      </c>
    </row>
    <row r="256" s="1" customFormat="1" ht="16.5" customHeight="1">
      <c r="B256" s="37"/>
      <c r="C256" s="200" t="s">
        <v>375</v>
      </c>
      <c r="D256" s="200" t="s">
        <v>119</v>
      </c>
      <c r="E256" s="201" t="s">
        <v>376</v>
      </c>
      <c r="F256" s="202" t="s">
        <v>377</v>
      </c>
      <c r="G256" s="203" t="s">
        <v>207</v>
      </c>
      <c r="H256" s="204">
        <v>8</v>
      </c>
      <c r="I256" s="205"/>
      <c r="J256" s="206">
        <f>ROUND(I256*H256,2)</f>
        <v>0</v>
      </c>
      <c r="K256" s="202" t="s">
        <v>123</v>
      </c>
      <c r="L256" s="42"/>
      <c r="M256" s="207" t="s">
        <v>1</v>
      </c>
      <c r="N256" s="208" t="s">
        <v>42</v>
      </c>
      <c r="O256" s="78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AR256" s="16" t="s">
        <v>358</v>
      </c>
      <c r="AT256" s="16" t="s">
        <v>119</v>
      </c>
      <c r="AU256" s="16" t="s">
        <v>80</v>
      </c>
      <c r="AY256" s="16" t="s">
        <v>117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6" t="s">
        <v>78</v>
      </c>
      <c r="BK256" s="211">
        <f>ROUND(I256*H256,2)</f>
        <v>0</v>
      </c>
      <c r="BL256" s="16" t="s">
        <v>358</v>
      </c>
      <c r="BM256" s="16" t="s">
        <v>378</v>
      </c>
    </row>
    <row r="257" s="11" customFormat="1">
      <c r="B257" s="212"/>
      <c r="C257" s="213"/>
      <c r="D257" s="214" t="s">
        <v>126</v>
      </c>
      <c r="E257" s="215" t="s">
        <v>1</v>
      </c>
      <c r="F257" s="216" t="s">
        <v>189</v>
      </c>
      <c r="G257" s="213"/>
      <c r="H257" s="215" t="s">
        <v>1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126</v>
      </c>
      <c r="AU257" s="222" t="s">
        <v>80</v>
      </c>
      <c r="AV257" s="11" t="s">
        <v>78</v>
      </c>
      <c r="AW257" s="11" t="s">
        <v>32</v>
      </c>
      <c r="AX257" s="11" t="s">
        <v>71</v>
      </c>
      <c r="AY257" s="222" t="s">
        <v>117</v>
      </c>
    </row>
    <row r="258" s="11" customFormat="1">
      <c r="B258" s="212"/>
      <c r="C258" s="213"/>
      <c r="D258" s="214" t="s">
        <v>126</v>
      </c>
      <c r="E258" s="215" t="s">
        <v>1</v>
      </c>
      <c r="F258" s="216" t="s">
        <v>190</v>
      </c>
      <c r="G258" s="213"/>
      <c r="H258" s="215" t="s">
        <v>1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126</v>
      </c>
      <c r="AU258" s="222" t="s">
        <v>80</v>
      </c>
      <c r="AV258" s="11" t="s">
        <v>78</v>
      </c>
      <c r="AW258" s="11" t="s">
        <v>32</v>
      </c>
      <c r="AX258" s="11" t="s">
        <v>71</v>
      </c>
      <c r="AY258" s="222" t="s">
        <v>117</v>
      </c>
    </row>
    <row r="259" s="12" customFormat="1">
      <c r="B259" s="223"/>
      <c r="C259" s="224"/>
      <c r="D259" s="214" t="s">
        <v>126</v>
      </c>
      <c r="E259" s="225" t="s">
        <v>1</v>
      </c>
      <c r="F259" s="226" t="s">
        <v>379</v>
      </c>
      <c r="G259" s="224"/>
      <c r="H259" s="227">
        <v>8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AT259" s="233" t="s">
        <v>126</v>
      </c>
      <c r="AU259" s="233" t="s">
        <v>80</v>
      </c>
      <c r="AV259" s="12" t="s">
        <v>80</v>
      </c>
      <c r="AW259" s="12" t="s">
        <v>32</v>
      </c>
      <c r="AX259" s="12" t="s">
        <v>78</v>
      </c>
      <c r="AY259" s="233" t="s">
        <v>117</v>
      </c>
    </row>
    <row r="260" s="1" customFormat="1" ht="16.5" customHeight="1">
      <c r="B260" s="37"/>
      <c r="C260" s="200" t="s">
        <v>380</v>
      </c>
      <c r="D260" s="200" t="s">
        <v>119</v>
      </c>
      <c r="E260" s="201" t="s">
        <v>381</v>
      </c>
      <c r="F260" s="202" t="s">
        <v>382</v>
      </c>
      <c r="G260" s="203" t="s">
        <v>207</v>
      </c>
      <c r="H260" s="204">
        <v>150</v>
      </c>
      <c r="I260" s="205"/>
      <c r="J260" s="206">
        <f>ROUND(I260*H260,2)</f>
        <v>0</v>
      </c>
      <c r="K260" s="202" t="s">
        <v>123</v>
      </c>
      <c r="L260" s="42"/>
      <c r="M260" s="207" t="s">
        <v>1</v>
      </c>
      <c r="N260" s="208" t="s">
        <v>42</v>
      </c>
      <c r="O260" s="78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AR260" s="16" t="s">
        <v>358</v>
      </c>
      <c r="AT260" s="16" t="s">
        <v>119</v>
      </c>
      <c r="AU260" s="16" t="s">
        <v>80</v>
      </c>
      <c r="AY260" s="16" t="s">
        <v>117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6" t="s">
        <v>78</v>
      </c>
      <c r="BK260" s="211">
        <f>ROUND(I260*H260,2)</f>
        <v>0</v>
      </c>
      <c r="BL260" s="16" t="s">
        <v>358</v>
      </c>
      <c r="BM260" s="16" t="s">
        <v>383</v>
      </c>
    </row>
    <row r="261" s="11" customFormat="1">
      <c r="B261" s="212"/>
      <c r="C261" s="213"/>
      <c r="D261" s="214" t="s">
        <v>126</v>
      </c>
      <c r="E261" s="215" t="s">
        <v>1</v>
      </c>
      <c r="F261" s="216" t="s">
        <v>366</v>
      </c>
      <c r="G261" s="213"/>
      <c r="H261" s="215" t="s">
        <v>1</v>
      </c>
      <c r="I261" s="217"/>
      <c r="J261" s="213"/>
      <c r="K261" s="213"/>
      <c r="L261" s="218"/>
      <c r="M261" s="219"/>
      <c r="N261" s="220"/>
      <c r="O261" s="220"/>
      <c r="P261" s="220"/>
      <c r="Q261" s="220"/>
      <c r="R261" s="220"/>
      <c r="S261" s="220"/>
      <c r="T261" s="221"/>
      <c r="AT261" s="222" t="s">
        <v>126</v>
      </c>
      <c r="AU261" s="222" t="s">
        <v>80</v>
      </c>
      <c r="AV261" s="11" t="s">
        <v>78</v>
      </c>
      <c r="AW261" s="11" t="s">
        <v>32</v>
      </c>
      <c r="AX261" s="11" t="s">
        <v>71</v>
      </c>
      <c r="AY261" s="222" t="s">
        <v>117</v>
      </c>
    </row>
    <row r="262" s="12" customFormat="1">
      <c r="B262" s="223"/>
      <c r="C262" s="224"/>
      <c r="D262" s="214" t="s">
        <v>126</v>
      </c>
      <c r="E262" s="225" t="s">
        <v>1</v>
      </c>
      <c r="F262" s="226" t="s">
        <v>384</v>
      </c>
      <c r="G262" s="224"/>
      <c r="H262" s="227">
        <v>110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126</v>
      </c>
      <c r="AU262" s="233" t="s">
        <v>80</v>
      </c>
      <c r="AV262" s="12" t="s">
        <v>80</v>
      </c>
      <c r="AW262" s="12" t="s">
        <v>32</v>
      </c>
      <c r="AX262" s="12" t="s">
        <v>71</v>
      </c>
      <c r="AY262" s="233" t="s">
        <v>117</v>
      </c>
    </row>
    <row r="263" s="11" customFormat="1">
      <c r="B263" s="212"/>
      <c r="C263" s="213"/>
      <c r="D263" s="214" t="s">
        <v>126</v>
      </c>
      <c r="E263" s="215" t="s">
        <v>1</v>
      </c>
      <c r="F263" s="216" t="s">
        <v>385</v>
      </c>
      <c r="G263" s="213"/>
      <c r="H263" s="215" t="s">
        <v>1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1"/>
      <c r="AT263" s="222" t="s">
        <v>126</v>
      </c>
      <c r="AU263" s="222" t="s">
        <v>80</v>
      </c>
      <c r="AV263" s="11" t="s">
        <v>78</v>
      </c>
      <c r="AW263" s="11" t="s">
        <v>32</v>
      </c>
      <c r="AX263" s="11" t="s">
        <v>71</v>
      </c>
      <c r="AY263" s="222" t="s">
        <v>117</v>
      </c>
    </row>
    <row r="264" s="12" customFormat="1">
      <c r="B264" s="223"/>
      <c r="C264" s="224"/>
      <c r="D264" s="214" t="s">
        <v>126</v>
      </c>
      <c r="E264" s="225" t="s">
        <v>1</v>
      </c>
      <c r="F264" s="226" t="s">
        <v>250</v>
      </c>
      <c r="G264" s="224"/>
      <c r="H264" s="227">
        <v>20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AT264" s="233" t="s">
        <v>126</v>
      </c>
      <c r="AU264" s="233" t="s">
        <v>80</v>
      </c>
      <c r="AV264" s="12" t="s">
        <v>80</v>
      </c>
      <c r="AW264" s="12" t="s">
        <v>32</v>
      </c>
      <c r="AX264" s="12" t="s">
        <v>71</v>
      </c>
      <c r="AY264" s="233" t="s">
        <v>117</v>
      </c>
    </row>
    <row r="265" s="11" customFormat="1">
      <c r="B265" s="212"/>
      <c r="C265" s="213"/>
      <c r="D265" s="214" t="s">
        <v>126</v>
      </c>
      <c r="E265" s="215" t="s">
        <v>1</v>
      </c>
      <c r="F265" s="216" t="s">
        <v>370</v>
      </c>
      <c r="G265" s="213"/>
      <c r="H265" s="215" t="s">
        <v>1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126</v>
      </c>
      <c r="AU265" s="222" t="s">
        <v>80</v>
      </c>
      <c r="AV265" s="11" t="s">
        <v>78</v>
      </c>
      <c r="AW265" s="11" t="s">
        <v>32</v>
      </c>
      <c r="AX265" s="11" t="s">
        <v>71</v>
      </c>
      <c r="AY265" s="222" t="s">
        <v>117</v>
      </c>
    </row>
    <row r="266" s="12" customFormat="1">
      <c r="B266" s="223"/>
      <c r="C266" s="224"/>
      <c r="D266" s="214" t="s">
        <v>126</v>
      </c>
      <c r="E266" s="225" t="s">
        <v>1</v>
      </c>
      <c r="F266" s="226" t="s">
        <v>250</v>
      </c>
      <c r="G266" s="224"/>
      <c r="H266" s="227">
        <v>20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126</v>
      </c>
      <c r="AU266" s="233" t="s">
        <v>80</v>
      </c>
      <c r="AV266" s="12" t="s">
        <v>80</v>
      </c>
      <c r="AW266" s="12" t="s">
        <v>32</v>
      </c>
      <c r="AX266" s="12" t="s">
        <v>71</v>
      </c>
      <c r="AY266" s="233" t="s">
        <v>117</v>
      </c>
    </row>
    <row r="267" s="13" customFormat="1">
      <c r="B267" s="234"/>
      <c r="C267" s="235"/>
      <c r="D267" s="214" t="s">
        <v>126</v>
      </c>
      <c r="E267" s="236" t="s">
        <v>1</v>
      </c>
      <c r="F267" s="237" t="s">
        <v>142</v>
      </c>
      <c r="G267" s="235"/>
      <c r="H267" s="238">
        <v>150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126</v>
      </c>
      <c r="AU267" s="244" t="s">
        <v>80</v>
      </c>
      <c r="AV267" s="13" t="s">
        <v>124</v>
      </c>
      <c r="AW267" s="13" t="s">
        <v>32</v>
      </c>
      <c r="AX267" s="13" t="s">
        <v>78</v>
      </c>
      <c r="AY267" s="244" t="s">
        <v>117</v>
      </c>
    </row>
    <row r="268" s="1" customFormat="1" ht="16.5" customHeight="1">
      <c r="B268" s="37"/>
      <c r="C268" s="200" t="s">
        <v>386</v>
      </c>
      <c r="D268" s="200" t="s">
        <v>119</v>
      </c>
      <c r="E268" s="201" t="s">
        <v>387</v>
      </c>
      <c r="F268" s="202" t="s">
        <v>388</v>
      </c>
      <c r="G268" s="203" t="s">
        <v>294</v>
      </c>
      <c r="H268" s="204">
        <v>5</v>
      </c>
      <c r="I268" s="205"/>
      <c r="J268" s="206">
        <f>ROUND(I268*H268,2)</f>
        <v>0</v>
      </c>
      <c r="K268" s="202" t="s">
        <v>123</v>
      </c>
      <c r="L268" s="42"/>
      <c r="M268" s="207" t="s">
        <v>1</v>
      </c>
      <c r="N268" s="208" t="s">
        <v>42</v>
      </c>
      <c r="O268" s="78"/>
      <c r="P268" s="209">
        <f>O268*H268</f>
        <v>0</v>
      </c>
      <c r="Q268" s="209">
        <v>0.0038</v>
      </c>
      <c r="R268" s="209">
        <f>Q268*H268</f>
        <v>0.019</v>
      </c>
      <c r="S268" s="209">
        <v>0</v>
      </c>
      <c r="T268" s="210">
        <f>S268*H268</f>
        <v>0</v>
      </c>
      <c r="AR268" s="16" t="s">
        <v>358</v>
      </c>
      <c r="AT268" s="16" t="s">
        <v>119</v>
      </c>
      <c r="AU268" s="16" t="s">
        <v>80</v>
      </c>
      <c r="AY268" s="16" t="s">
        <v>117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6" t="s">
        <v>78</v>
      </c>
      <c r="BK268" s="211">
        <f>ROUND(I268*H268,2)</f>
        <v>0</v>
      </c>
      <c r="BL268" s="16" t="s">
        <v>358</v>
      </c>
      <c r="BM268" s="16" t="s">
        <v>389</v>
      </c>
    </row>
    <row r="269" s="1" customFormat="1" ht="16.5" customHeight="1">
      <c r="B269" s="37"/>
      <c r="C269" s="200" t="s">
        <v>390</v>
      </c>
      <c r="D269" s="200" t="s">
        <v>119</v>
      </c>
      <c r="E269" s="201" t="s">
        <v>391</v>
      </c>
      <c r="F269" s="202" t="s">
        <v>392</v>
      </c>
      <c r="G269" s="203" t="s">
        <v>294</v>
      </c>
      <c r="H269" s="204">
        <v>3</v>
      </c>
      <c r="I269" s="205"/>
      <c r="J269" s="206">
        <f>ROUND(I269*H269,2)</f>
        <v>0</v>
      </c>
      <c r="K269" s="202" t="s">
        <v>123</v>
      </c>
      <c r="L269" s="42"/>
      <c r="M269" s="207" t="s">
        <v>1</v>
      </c>
      <c r="N269" s="208" t="s">
        <v>42</v>
      </c>
      <c r="O269" s="78"/>
      <c r="P269" s="209">
        <f>O269*H269</f>
        <v>0</v>
      </c>
      <c r="Q269" s="209">
        <v>0.0076</v>
      </c>
      <c r="R269" s="209">
        <f>Q269*H269</f>
        <v>0.022800000000000001</v>
      </c>
      <c r="S269" s="209">
        <v>0</v>
      </c>
      <c r="T269" s="210">
        <f>S269*H269</f>
        <v>0</v>
      </c>
      <c r="AR269" s="16" t="s">
        <v>358</v>
      </c>
      <c r="AT269" s="16" t="s">
        <v>119</v>
      </c>
      <c r="AU269" s="16" t="s">
        <v>80</v>
      </c>
      <c r="AY269" s="16" t="s">
        <v>117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6" t="s">
        <v>78</v>
      </c>
      <c r="BK269" s="211">
        <f>ROUND(I269*H269,2)</f>
        <v>0</v>
      </c>
      <c r="BL269" s="16" t="s">
        <v>358</v>
      </c>
      <c r="BM269" s="16" t="s">
        <v>393</v>
      </c>
    </row>
    <row r="270" s="1" customFormat="1" ht="16.5" customHeight="1">
      <c r="B270" s="37"/>
      <c r="C270" s="200" t="s">
        <v>394</v>
      </c>
      <c r="D270" s="200" t="s">
        <v>119</v>
      </c>
      <c r="E270" s="201" t="s">
        <v>395</v>
      </c>
      <c r="F270" s="202" t="s">
        <v>396</v>
      </c>
      <c r="G270" s="203" t="s">
        <v>207</v>
      </c>
      <c r="H270" s="204">
        <v>150</v>
      </c>
      <c r="I270" s="205"/>
      <c r="J270" s="206">
        <f>ROUND(I270*H270,2)</f>
        <v>0</v>
      </c>
      <c r="K270" s="202" t="s">
        <v>1</v>
      </c>
      <c r="L270" s="42"/>
      <c r="M270" s="207" t="s">
        <v>1</v>
      </c>
      <c r="N270" s="208" t="s">
        <v>42</v>
      </c>
      <c r="O270" s="78"/>
      <c r="P270" s="209">
        <f>O270*H270</f>
        <v>0</v>
      </c>
      <c r="Q270" s="209">
        <v>0.247</v>
      </c>
      <c r="R270" s="209">
        <f>Q270*H270</f>
        <v>37.049999999999997</v>
      </c>
      <c r="S270" s="209">
        <v>0</v>
      </c>
      <c r="T270" s="210">
        <f>S270*H270</f>
        <v>0</v>
      </c>
      <c r="AR270" s="16" t="s">
        <v>358</v>
      </c>
      <c r="AT270" s="16" t="s">
        <v>119</v>
      </c>
      <c r="AU270" s="16" t="s">
        <v>80</v>
      </c>
      <c r="AY270" s="16" t="s">
        <v>117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6" t="s">
        <v>78</v>
      </c>
      <c r="BK270" s="211">
        <f>ROUND(I270*H270,2)</f>
        <v>0</v>
      </c>
      <c r="BL270" s="16" t="s">
        <v>358</v>
      </c>
      <c r="BM270" s="16" t="s">
        <v>397</v>
      </c>
    </row>
    <row r="271" s="12" customFormat="1">
      <c r="B271" s="223"/>
      <c r="C271" s="224"/>
      <c r="D271" s="214" t="s">
        <v>126</v>
      </c>
      <c r="E271" s="225" t="s">
        <v>1</v>
      </c>
      <c r="F271" s="226" t="s">
        <v>398</v>
      </c>
      <c r="G271" s="224"/>
      <c r="H271" s="227">
        <v>150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126</v>
      </c>
      <c r="AU271" s="233" t="s">
        <v>80</v>
      </c>
      <c r="AV271" s="12" t="s">
        <v>80</v>
      </c>
      <c r="AW271" s="12" t="s">
        <v>32</v>
      </c>
      <c r="AX271" s="12" t="s">
        <v>78</v>
      </c>
      <c r="AY271" s="233" t="s">
        <v>117</v>
      </c>
    </row>
    <row r="272" s="1" customFormat="1" ht="16.5" customHeight="1">
      <c r="B272" s="37"/>
      <c r="C272" s="256" t="s">
        <v>399</v>
      </c>
      <c r="D272" s="256" t="s">
        <v>264</v>
      </c>
      <c r="E272" s="257" t="s">
        <v>400</v>
      </c>
      <c r="F272" s="258" t="s">
        <v>401</v>
      </c>
      <c r="G272" s="259" t="s">
        <v>207</v>
      </c>
      <c r="H272" s="260">
        <v>150</v>
      </c>
      <c r="I272" s="261"/>
      <c r="J272" s="262">
        <f>ROUND(I272*H272,2)</f>
        <v>0</v>
      </c>
      <c r="K272" s="258" t="s">
        <v>1</v>
      </c>
      <c r="L272" s="263"/>
      <c r="M272" s="264" t="s">
        <v>1</v>
      </c>
      <c r="N272" s="265" t="s">
        <v>42</v>
      </c>
      <c r="O272" s="78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16" t="s">
        <v>402</v>
      </c>
      <c r="AT272" s="16" t="s">
        <v>264</v>
      </c>
      <c r="AU272" s="16" t="s">
        <v>80</v>
      </c>
      <c r="AY272" s="16" t="s">
        <v>117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6" t="s">
        <v>78</v>
      </c>
      <c r="BK272" s="211">
        <f>ROUND(I272*H272,2)</f>
        <v>0</v>
      </c>
      <c r="BL272" s="16" t="s">
        <v>358</v>
      </c>
      <c r="BM272" s="16" t="s">
        <v>403</v>
      </c>
    </row>
    <row r="273" s="11" customFormat="1">
      <c r="B273" s="212"/>
      <c r="C273" s="213"/>
      <c r="D273" s="214" t="s">
        <v>126</v>
      </c>
      <c r="E273" s="215" t="s">
        <v>1</v>
      </c>
      <c r="F273" s="216" t="s">
        <v>404</v>
      </c>
      <c r="G273" s="213"/>
      <c r="H273" s="215" t="s">
        <v>1</v>
      </c>
      <c r="I273" s="217"/>
      <c r="J273" s="213"/>
      <c r="K273" s="213"/>
      <c r="L273" s="218"/>
      <c r="M273" s="219"/>
      <c r="N273" s="220"/>
      <c r="O273" s="220"/>
      <c r="P273" s="220"/>
      <c r="Q273" s="220"/>
      <c r="R273" s="220"/>
      <c r="S273" s="220"/>
      <c r="T273" s="221"/>
      <c r="AT273" s="222" t="s">
        <v>126</v>
      </c>
      <c r="AU273" s="222" t="s">
        <v>80</v>
      </c>
      <c r="AV273" s="11" t="s">
        <v>78</v>
      </c>
      <c r="AW273" s="11" t="s">
        <v>32</v>
      </c>
      <c r="AX273" s="11" t="s">
        <v>71</v>
      </c>
      <c r="AY273" s="222" t="s">
        <v>117</v>
      </c>
    </row>
    <row r="274" s="12" customFormat="1">
      <c r="B274" s="223"/>
      <c r="C274" s="224"/>
      <c r="D274" s="214" t="s">
        <v>126</v>
      </c>
      <c r="E274" s="225" t="s">
        <v>1</v>
      </c>
      <c r="F274" s="226" t="s">
        <v>405</v>
      </c>
      <c r="G274" s="224"/>
      <c r="H274" s="227">
        <v>150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126</v>
      </c>
      <c r="AU274" s="233" t="s">
        <v>80</v>
      </c>
      <c r="AV274" s="12" t="s">
        <v>80</v>
      </c>
      <c r="AW274" s="12" t="s">
        <v>32</v>
      </c>
      <c r="AX274" s="12" t="s">
        <v>78</v>
      </c>
      <c r="AY274" s="233" t="s">
        <v>117</v>
      </c>
    </row>
    <row r="275" s="1" customFormat="1" ht="16.5" customHeight="1">
      <c r="B275" s="37"/>
      <c r="C275" s="200" t="s">
        <v>406</v>
      </c>
      <c r="D275" s="200" t="s">
        <v>119</v>
      </c>
      <c r="E275" s="201" t="s">
        <v>407</v>
      </c>
      <c r="F275" s="202" t="s">
        <v>408</v>
      </c>
      <c r="G275" s="203" t="s">
        <v>122</v>
      </c>
      <c r="H275" s="204">
        <v>75</v>
      </c>
      <c r="I275" s="205"/>
      <c r="J275" s="206">
        <f>ROUND(I275*H275,2)</f>
        <v>0</v>
      </c>
      <c r="K275" s="202" t="s">
        <v>123</v>
      </c>
      <c r="L275" s="42"/>
      <c r="M275" s="207" t="s">
        <v>1</v>
      </c>
      <c r="N275" s="208" t="s">
        <v>42</v>
      </c>
      <c r="O275" s="78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AR275" s="16" t="s">
        <v>358</v>
      </c>
      <c r="AT275" s="16" t="s">
        <v>119</v>
      </c>
      <c r="AU275" s="16" t="s">
        <v>80</v>
      </c>
      <c r="AY275" s="16" t="s">
        <v>117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6" t="s">
        <v>78</v>
      </c>
      <c r="BK275" s="211">
        <f>ROUND(I275*H275,2)</f>
        <v>0</v>
      </c>
      <c r="BL275" s="16" t="s">
        <v>358</v>
      </c>
      <c r="BM275" s="16" t="s">
        <v>409</v>
      </c>
    </row>
    <row r="276" s="11" customFormat="1">
      <c r="B276" s="212"/>
      <c r="C276" s="213"/>
      <c r="D276" s="214" t="s">
        <v>126</v>
      </c>
      <c r="E276" s="215" t="s">
        <v>1</v>
      </c>
      <c r="F276" s="216" t="s">
        <v>147</v>
      </c>
      <c r="G276" s="213"/>
      <c r="H276" s="215" t="s">
        <v>1</v>
      </c>
      <c r="I276" s="217"/>
      <c r="J276" s="213"/>
      <c r="K276" s="213"/>
      <c r="L276" s="218"/>
      <c r="M276" s="219"/>
      <c r="N276" s="220"/>
      <c r="O276" s="220"/>
      <c r="P276" s="220"/>
      <c r="Q276" s="220"/>
      <c r="R276" s="220"/>
      <c r="S276" s="220"/>
      <c r="T276" s="221"/>
      <c r="AT276" s="222" t="s">
        <v>126</v>
      </c>
      <c r="AU276" s="222" t="s">
        <v>80</v>
      </c>
      <c r="AV276" s="11" t="s">
        <v>78</v>
      </c>
      <c r="AW276" s="11" t="s">
        <v>32</v>
      </c>
      <c r="AX276" s="11" t="s">
        <v>71</v>
      </c>
      <c r="AY276" s="222" t="s">
        <v>117</v>
      </c>
    </row>
    <row r="277" s="12" customFormat="1">
      <c r="B277" s="223"/>
      <c r="C277" s="224"/>
      <c r="D277" s="214" t="s">
        <v>126</v>
      </c>
      <c r="E277" s="225" t="s">
        <v>1</v>
      </c>
      <c r="F277" s="226" t="s">
        <v>148</v>
      </c>
      <c r="G277" s="224"/>
      <c r="H277" s="227">
        <v>99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126</v>
      </c>
      <c r="AU277" s="233" t="s">
        <v>80</v>
      </c>
      <c r="AV277" s="12" t="s">
        <v>80</v>
      </c>
      <c r="AW277" s="12" t="s">
        <v>32</v>
      </c>
      <c r="AX277" s="12" t="s">
        <v>71</v>
      </c>
      <c r="AY277" s="233" t="s">
        <v>117</v>
      </c>
    </row>
    <row r="278" s="11" customFormat="1">
      <c r="B278" s="212"/>
      <c r="C278" s="213"/>
      <c r="D278" s="214" t="s">
        <v>126</v>
      </c>
      <c r="E278" s="215" t="s">
        <v>1</v>
      </c>
      <c r="F278" s="216" t="s">
        <v>410</v>
      </c>
      <c r="G278" s="213"/>
      <c r="H278" s="215" t="s">
        <v>1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126</v>
      </c>
      <c r="AU278" s="222" t="s">
        <v>80</v>
      </c>
      <c r="AV278" s="11" t="s">
        <v>78</v>
      </c>
      <c r="AW278" s="11" t="s">
        <v>32</v>
      </c>
      <c r="AX278" s="11" t="s">
        <v>71</v>
      </c>
      <c r="AY278" s="222" t="s">
        <v>117</v>
      </c>
    </row>
    <row r="279" s="12" customFormat="1">
      <c r="B279" s="223"/>
      <c r="C279" s="224"/>
      <c r="D279" s="214" t="s">
        <v>126</v>
      </c>
      <c r="E279" s="225" t="s">
        <v>1</v>
      </c>
      <c r="F279" s="226" t="s">
        <v>411</v>
      </c>
      <c r="G279" s="224"/>
      <c r="H279" s="227">
        <v>-24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AT279" s="233" t="s">
        <v>126</v>
      </c>
      <c r="AU279" s="233" t="s">
        <v>80</v>
      </c>
      <c r="AV279" s="12" t="s">
        <v>80</v>
      </c>
      <c r="AW279" s="12" t="s">
        <v>32</v>
      </c>
      <c r="AX279" s="12" t="s">
        <v>71</v>
      </c>
      <c r="AY279" s="233" t="s">
        <v>117</v>
      </c>
    </row>
    <row r="280" s="13" customFormat="1">
      <c r="B280" s="234"/>
      <c r="C280" s="235"/>
      <c r="D280" s="214" t="s">
        <v>126</v>
      </c>
      <c r="E280" s="236" t="s">
        <v>1</v>
      </c>
      <c r="F280" s="237" t="s">
        <v>142</v>
      </c>
      <c r="G280" s="235"/>
      <c r="H280" s="238">
        <v>75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AT280" s="244" t="s">
        <v>126</v>
      </c>
      <c r="AU280" s="244" t="s">
        <v>80</v>
      </c>
      <c r="AV280" s="13" t="s">
        <v>124</v>
      </c>
      <c r="AW280" s="13" t="s">
        <v>32</v>
      </c>
      <c r="AX280" s="13" t="s">
        <v>78</v>
      </c>
      <c r="AY280" s="244" t="s">
        <v>117</v>
      </c>
    </row>
    <row r="281" s="1" customFormat="1" ht="16.5" customHeight="1">
      <c r="B281" s="37"/>
      <c r="C281" s="200" t="s">
        <v>412</v>
      </c>
      <c r="D281" s="200" t="s">
        <v>119</v>
      </c>
      <c r="E281" s="201" t="s">
        <v>413</v>
      </c>
      <c r="F281" s="202" t="s">
        <v>414</v>
      </c>
      <c r="G281" s="203" t="s">
        <v>207</v>
      </c>
      <c r="H281" s="204">
        <v>150</v>
      </c>
      <c r="I281" s="205"/>
      <c r="J281" s="206">
        <f>ROUND(I281*H281,2)</f>
        <v>0</v>
      </c>
      <c r="K281" s="202" t="s">
        <v>1</v>
      </c>
      <c r="L281" s="42"/>
      <c r="M281" s="207" t="s">
        <v>1</v>
      </c>
      <c r="N281" s="208" t="s">
        <v>42</v>
      </c>
      <c r="O281" s="78"/>
      <c r="P281" s="209">
        <f>O281*H281</f>
        <v>0</v>
      </c>
      <c r="Q281" s="209">
        <v>0.00012999999999999999</v>
      </c>
      <c r="R281" s="209">
        <f>Q281*H281</f>
        <v>0.0195</v>
      </c>
      <c r="S281" s="209">
        <v>0</v>
      </c>
      <c r="T281" s="210">
        <f>S281*H281</f>
        <v>0</v>
      </c>
      <c r="AR281" s="16" t="s">
        <v>124</v>
      </c>
      <c r="AT281" s="16" t="s">
        <v>119</v>
      </c>
      <c r="AU281" s="16" t="s">
        <v>80</v>
      </c>
      <c r="AY281" s="16" t="s">
        <v>117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6" t="s">
        <v>78</v>
      </c>
      <c r="BK281" s="211">
        <f>ROUND(I281*H281,2)</f>
        <v>0</v>
      </c>
      <c r="BL281" s="16" t="s">
        <v>124</v>
      </c>
      <c r="BM281" s="16" t="s">
        <v>415</v>
      </c>
    </row>
    <row r="282" s="12" customFormat="1">
      <c r="B282" s="223"/>
      <c r="C282" s="224"/>
      <c r="D282" s="214" t="s">
        <v>126</v>
      </c>
      <c r="E282" s="225" t="s">
        <v>1</v>
      </c>
      <c r="F282" s="226" t="s">
        <v>398</v>
      </c>
      <c r="G282" s="224"/>
      <c r="H282" s="227">
        <v>150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126</v>
      </c>
      <c r="AU282" s="233" t="s">
        <v>80</v>
      </c>
      <c r="AV282" s="12" t="s">
        <v>80</v>
      </c>
      <c r="AW282" s="12" t="s">
        <v>32</v>
      </c>
      <c r="AX282" s="12" t="s">
        <v>78</v>
      </c>
      <c r="AY282" s="233" t="s">
        <v>117</v>
      </c>
    </row>
    <row r="283" s="1" customFormat="1" ht="16.5" customHeight="1">
      <c r="B283" s="37"/>
      <c r="C283" s="200" t="s">
        <v>416</v>
      </c>
      <c r="D283" s="200" t="s">
        <v>119</v>
      </c>
      <c r="E283" s="201" t="s">
        <v>417</v>
      </c>
      <c r="F283" s="202" t="s">
        <v>418</v>
      </c>
      <c r="G283" s="203" t="s">
        <v>131</v>
      </c>
      <c r="H283" s="204">
        <v>110</v>
      </c>
      <c r="I283" s="205"/>
      <c r="J283" s="206">
        <f>ROUND(I283*H283,2)</f>
        <v>0</v>
      </c>
      <c r="K283" s="202" t="s">
        <v>123</v>
      </c>
      <c r="L283" s="42"/>
      <c r="M283" s="207" t="s">
        <v>1</v>
      </c>
      <c r="N283" s="208" t="s">
        <v>42</v>
      </c>
      <c r="O283" s="78"/>
      <c r="P283" s="209">
        <f>O283*H283</f>
        <v>0</v>
      </c>
      <c r="Q283" s="209">
        <v>3.0000000000000001E-05</v>
      </c>
      <c r="R283" s="209">
        <f>Q283*H283</f>
        <v>0.0033</v>
      </c>
      <c r="S283" s="209">
        <v>0</v>
      </c>
      <c r="T283" s="210">
        <f>S283*H283</f>
        <v>0</v>
      </c>
      <c r="AR283" s="16" t="s">
        <v>358</v>
      </c>
      <c r="AT283" s="16" t="s">
        <v>119</v>
      </c>
      <c r="AU283" s="16" t="s">
        <v>80</v>
      </c>
      <c r="AY283" s="16" t="s">
        <v>117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6" t="s">
        <v>78</v>
      </c>
      <c r="BK283" s="211">
        <f>ROUND(I283*H283,2)</f>
        <v>0</v>
      </c>
      <c r="BL283" s="16" t="s">
        <v>358</v>
      </c>
      <c r="BM283" s="16" t="s">
        <v>419</v>
      </c>
    </row>
    <row r="284" s="11" customFormat="1">
      <c r="B284" s="212"/>
      <c r="C284" s="213"/>
      <c r="D284" s="214" t="s">
        <v>126</v>
      </c>
      <c r="E284" s="215" t="s">
        <v>1</v>
      </c>
      <c r="F284" s="216" t="s">
        <v>420</v>
      </c>
      <c r="G284" s="213"/>
      <c r="H284" s="215" t="s">
        <v>1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126</v>
      </c>
      <c r="AU284" s="222" t="s">
        <v>80</v>
      </c>
      <c r="AV284" s="11" t="s">
        <v>78</v>
      </c>
      <c r="AW284" s="11" t="s">
        <v>32</v>
      </c>
      <c r="AX284" s="11" t="s">
        <v>71</v>
      </c>
      <c r="AY284" s="222" t="s">
        <v>117</v>
      </c>
    </row>
    <row r="285" s="11" customFormat="1">
      <c r="B285" s="212"/>
      <c r="C285" s="213"/>
      <c r="D285" s="214" t="s">
        <v>126</v>
      </c>
      <c r="E285" s="215" t="s">
        <v>1</v>
      </c>
      <c r="F285" s="216" t="s">
        <v>421</v>
      </c>
      <c r="G285" s="213"/>
      <c r="H285" s="215" t="s">
        <v>1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126</v>
      </c>
      <c r="AU285" s="222" t="s">
        <v>80</v>
      </c>
      <c r="AV285" s="11" t="s">
        <v>78</v>
      </c>
      <c r="AW285" s="11" t="s">
        <v>32</v>
      </c>
      <c r="AX285" s="11" t="s">
        <v>71</v>
      </c>
      <c r="AY285" s="222" t="s">
        <v>117</v>
      </c>
    </row>
    <row r="286" s="12" customFormat="1">
      <c r="B286" s="223"/>
      <c r="C286" s="224"/>
      <c r="D286" s="214" t="s">
        <v>126</v>
      </c>
      <c r="E286" s="225" t="s">
        <v>1</v>
      </c>
      <c r="F286" s="226" t="s">
        <v>384</v>
      </c>
      <c r="G286" s="224"/>
      <c r="H286" s="227">
        <v>110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126</v>
      </c>
      <c r="AU286" s="233" t="s">
        <v>80</v>
      </c>
      <c r="AV286" s="12" t="s">
        <v>80</v>
      </c>
      <c r="AW286" s="12" t="s">
        <v>32</v>
      </c>
      <c r="AX286" s="12" t="s">
        <v>78</v>
      </c>
      <c r="AY286" s="233" t="s">
        <v>117</v>
      </c>
    </row>
    <row r="287" s="10" customFormat="1" ht="25.92" customHeight="1">
      <c r="B287" s="184"/>
      <c r="C287" s="185"/>
      <c r="D287" s="186" t="s">
        <v>70</v>
      </c>
      <c r="E287" s="187" t="s">
        <v>422</v>
      </c>
      <c r="F287" s="187" t="s">
        <v>423</v>
      </c>
      <c r="G287" s="185"/>
      <c r="H287" s="185"/>
      <c r="I287" s="188"/>
      <c r="J287" s="189">
        <f>BK287</f>
        <v>0</v>
      </c>
      <c r="K287" s="185"/>
      <c r="L287" s="190"/>
      <c r="M287" s="191"/>
      <c r="N287" s="192"/>
      <c r="O287" s="192"/>
      <c r="P287" s="193">
        <f>SUM(P288:P297)</f>
        <v>0</v>
      </c>
      <c r="Q287" s="192"/>
      <c r="R287" s="193">
        <f>SUM(R288:R297)</f>
        <v>0</v>
      </c>
      <c r="S287" s="192"/>
      <c r="T287" s="194">
        <f>SUM(T288:T297)</f>
        <v>0</v>
      </c>
      <c r="AR287" s="195" t="s">
        <v>151</v>
      </c>
      <c r="AT287" s="196" t="s">
        <v>70</v>
      </c>
      <c r="AU287" s="196" t="s">
        <v>71</v>
      </c>
      <c r="AY287" s="195" t="s">
        <v>117</v>
      </c>
      <c r="BK287" s="197">
        <f>SUM(BK288:BK297)</f>
        <v>0</v>
      </c>
    </row>
    <row r="288" s="1" customFormat="1" ht="16.5" customHeight="1">
      <c r="B288" s="37"/>
      <c r="C288" s="200" t="s">
        <v>424</v>
      </c>
      <c r="D288" s="200" t="s">
        <v>119</v>
      </c>
      <c r="E288" s="201" t="s">
        <v>425</v>
      </c>
      <c r="F288" s="202" t="s">
        <v>426</v>
      </c>
      <c r="G288" s="203" t="s">
        <v>427</v>
      </c>
      <c r="H288" s="204">
        <v>1</v>
      </c>
      <c r="I288" s="205"/>
      <c r="J288" s="206">
        <f>ROUND(I288*H288,2)</f>
        <v>0</v>
      </c>
      <c r="K288" s="202" t="s">
        <v>1</v>
      </c>
      <c r="L288" s="42"/>
      <c r="M288" s="207" t="s">
        <v>1</v>
      </c>
      <c r="N288" s="208" t="s">
        <v>42</v>
      </c>
      <c r="O288" s="78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AR288" s="16" t="s">
        <v>428</v>
      </c>
      <c r="AT288" s="16" t="s">
        <v>119</v>
      </c>
      <c r="AU288" s="16" t="s">
        <v>78</v>
      </c>
      <c r="AY288" s="16" t="s">
        <v>117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6" t="s">
        <v>78</v>
      </c>
      <c r="BK288" s="211">
        <f>ROUND(I288*H288,2)</f>
        <v>0</v>
      </c>
      <c r="BL288" s="16" t="s">
        <v>428</v>
      </c>
      <c r="BM288" s="16" t="s">
        <v>429</v>
      </c>
    </row>
    <row r="289" s="1" customFormat="1" ht="16.5" customHeight="1">
      <c r="B289" s="37"/>
      <c r="C289" s="200" t="s">
        <v>430</v>
      </c>
      <c r="D289" s="200" t="s">
        <v>119</v>
      </c>
      <c r="E289" s="201" t="s">
        <v>431</v>
      </c>
      <c r="F289" s="202" t="s">
        <v>432</v>
      </c>
      <c r="G289" s="203" t="s">
        <v>427</v>
      </c>
      <c r="H289" s="204">
        <v>1</v>
      </c>
      <c r="I289" s="205"/>
      <c r="J289" s="206">
        <f>ROUND(I289*H289,2)</f>
        <v>0</v>
      </c>
      <c r="K289" s="202" t="s">
        <v>1</v>
      </c>
      <c r="L289" s="42"/>
      <c r="M289" s="207" t="s">
        <v>1</v>
      </c>
      <c r="N289" s="208" t="s">
        <v>42</v>
      </c>
      <c r="O289" s="78"/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10">
        <f>S289*H289</f>
        <v>0</v>
      </c>
      <c r="AR289" s="16" t="s">
        <v>428</v>
      </c>
      <c r="AT289" s="16" t="s">
        <v>119</v>
      </c>
      <c r="AU289" s="16" t="s">
        <v>78</v>
      </c>
      <c r="AY289" s="16" t="s">
        <v>117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6" t="s">
        <v>78</v>
      </c>
      <c r="BK289" s="211">
        <f>ROUND(I289*H289,2)</f>
        <v>0</v>
      </c>
      <c r="BL289" s="16" t="s">
        <v>428</v>
      </c>
      <c r="BM289" s="16" t="s">
        <v>433</v>
      </c>
    </row>
    <row r="290" s="1" customFormat="1" ht="16.5" customHeight="1">
      <c r="B290" s="37"/>
      <c r="C290" s="200" t="s">
        <v>434</v>
      </c>
      <c r="D290" s="200" t="s">
        <v>119</v>
      </c>
      <c r="E290" s="201" t="s">
        <v>435</v>
      </c>
      <c r="F290" s="202" t="s">
        <v>436</v>
      </c>
      <c r="G290" s="203" t="s">
        <v>427</v>
      </c>
      <c r="H290" s="204">
        <v>1</v>
      </c>
      <c r="I290" s="205"/>
      <c r="J290" s="206">
        <f>ROUND(I290*H290,2)</f>
        <v>0</v>
      </c>
      <c r="K290" s="202" t="s">
        <v>1</v>
      </c>
      <c r="L290" s="42"/>
      <c r="M290" s="207" t="s">
        <v>1</v>
      </c>
      <c r="N290" s="208" t="s">
        <v>42</v>
      </c>
      <c r="O290" s="78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AR290" s="16" t="s">
        <v>428</v>
      </c>
      <c r="AT290" s="16" t="s">
        <v>119</v>
      </c>
      <c r="AU290" s="16" t="s">
        <v>78</v>
      </c>
      <c r="AY290" s="16" t="s">
        <v>117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6" t="s">
        <v>78</v>
      </c>
      <c r="BK290" s="211">
        <f>ROUND(I290*H290,2)</f>
        <v>0</v>
      </c>
      <c r="BL290" s="16" t="s">
        <v>428</v>
      </c>
      <c r="BM290" s="16" t="s">
        <v>437</v>
      </c>
    </row>
    <row r="291" s="1" customFormat="1" ht="16.5" customHeight="1">
      <c r="B291" s="37"/>
      <c r="C291" s="200" t="s">
        <v>438</v>
      </c>
      <c r="D291" s="200" t="s">
        <v>119</v>
      </c>
      <c r="E291" s="201" t="s">
        <v>439</v>
      </c>
      <c r="F291" s="202" t="s">
        <v>440</v>
      </c>
      <c r="G291" s="203" t="s">
        <v>427</v>
      </c>
      <c r="H291" s="204">
        <v>1</v>
      </c>
      <c r="I291" s="205"/>
      <c r="J291" s="206">
        <f>ROUND(I291*H291,2)</f>
        <v>0</v>
      </c>
      <c r="K291" s="202" t="s">
        <v>1</v>
      </c>
      <c r="L291" s="42"/>
      <c r="M291" s="207" t="s">
        <v>1</v>
      </c>
      <c r="N291" s="208" t="s">
        <v>42</v>
      </c>
      <c r="O291" s="78"/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AR291" s="16" t="s">
        <v>428</v>
      </c>
      <c r="AT291" s="16" t="s">
        <v>119</v>
      </c>
      <c r="AU291" s="16" t="s">
        <v>78</v>
      </c>
      <c r="AY291" s="16" t="s">
        <v>117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6" t="s">
        <v>78</v>
      </c>
      <c r="BK291" s="211">
        <f>ROUND(I291*H291,2)</f>
        <v>0</v>
      </c>
      <c r="BL291" s="16" t="s">
        <v>428</v>
      </c>
      <c r="BM291" s="16" t="s">
        <v>441</v>
      </c>
    </row>
    <row r="292" s="1" customFormat="1" ht="22.5" customHeight="1">
      <c r="B292" s="37"/>
      <c r="C292" s="200" t="s">
        <v>442</v>
      </c>
      <c r="D292" s="200" t="s">
        <v>119</v>
      </c>
      <c r="E292" s="201" t="s">
        <v>443</v>
      </c>
      <c r="F292" s="202" t="s">
        <v>444</v>
      </c>
      <c r="G292" s="203" t="s">
        <v>427</v>
      </c>
      <c r="H292" s="204">
        <v>1</v>
      </c>
      <c r="I292" s="205"/>
      <c r="J292" s="206">
        <f>ROUND(I292*H292,2)</f>
        <v>0</v>
      </c>
      <c r="K292" s="202" t="s">
        <v>1</v>
      </c>
      <c r="L292" s="42"/>
      <c r="M292" s="207" t="s">
        <v>1</v>
      </c>
      <c r="N292" s="208" t="s">
        <v>42</v>
      </c>
      <c r="O292" s="78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AR292" s="16" t="s">
        <v>445</v>
      </c>
      <c r="AT292" s="16" t="s">
        <v>119</v>
      </c>
      <c r="AU292" s="16" t="s">
        <v>78</v>
      </c>
      <c r="AY292" s="16" t="s">
        <v>117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6" t="s">
        <v>78</v>
      </c>
      <c r="BK292" s="211">
        <f>ROUND(I292*H292,2)</f>
        <v>0</v>
      </c>
      <c r="BL292" s="16" t="s">
        <v>445</v>
      </c>
      <c r="BM292" s="16" t="s">
        <v>446</v>
      </c>
    </row>
    <row r="293" s="1" customFormat="1" ht="22.5" customHeight="1">
      <c r="B293" s="37"/>
      <c r="C293" s="200" t="s">
        <v>447</v>
      </c>
      <c r="D293" s="200" t="s">
        <v>119</v>
      </c>
      <c r="E293" s="201" t="s">
        <v>448</v>
      </c>
      <c r="F293" s="202" t="s">
        <v>449</v>
      </c>
      <c r="G293" s="203" t="s">
        <v>427</v>
      </c>
      <c r="H293" s="204">
        <v>1</v>
      </c>
      <c r="I293" s="205"/>
      <c r="J293" s="206">
        <f>ROUND(I293*H293,2)</f>
        <v>0</v>
      </c>
      <c r="K293" s="202" t="s">
        <v>1</v>
      </c>
      <c r="L293" s="42"/>
      <c r="M293" s="207" t="s">
        <v>1</v>
      </c>
      <c r="N293" s="208" t="s">
        <v>42</v>
      </c>
      <c r="O293" s="78"/>
      <c r="P293" s="209">
        <f>O293*H293</f>
        <v>0</v>
      </c>
      <c r="Q293" s="209">
        <v>0</v>
      </c>
      <c r="R293" s="209">
        <f>Q293*H293</f>
        <v>0</v>
      </c>
      <c r="S293" s="209">
        <v>0</v>
      </c>
      <c r="T293" s="210">
        <f>S293*H293</f>
        <v>0</v>
      </c>
      <c r="AR293" s="16" t="s">
        <v>445</v>
      </c>
      <c r="AT293" s="16" t="s">
        <v>119</v>
      </c>
      <c r="AU293" s="16" t="s">
        <v>78</v>
      </c>
      <c r="AY293" s="16" t="s">
        <v>117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6" t="s">
        <v>78</v>
      </c>
      <c r="BK293" s="211">
        <f>ROUND(I293*H293,2)</f>
        <v>0</v>
      </c>
      <c r="BL293" s="16" t="s">
        <v>445</v>
      </c>
      <c r="BM293" s="16" t="s">
        <v>450</v>
      </c>
    </row>
    <row r="294" s="1" customFormat="1" ht="16.5" customHeight="1">
      <c r="B294" s="37"/>
      <c r="C294" s="200" t="s">
        <v>451</v>
      </c>
      <c r="D294" s="200" t="s">
        <v>119</v>
      </c>
      <c r="E294" s="201" t="s">
        <v>452</v>
      </c>
      <c r="F294" s="202" t="s">
        <v>453</v>
      </c>
      <c r="G294" s="203" t="s">
        <v>427</v>
      </c>
      <c r="H294" s="204">
        <v>1</v>
      </c>
      <c r="I294" s="205"/>
      <c r="J294" s="206">
        <f>ROUND(I294*H294,2)</f>
        <v>0</v>
      </c>
      <c r="K294" s="202" t="s">
        <v>123</v>
      </c>
      <c r="L294" s="42"/>
      <c r="M294" s="207" t="s">
        <v>1</v>
      </c>
      <c r="N294" s="208" t="s">
        <v>42</v>
      </c>
      <c r="O294" s="78"/>
      <c r="P294" s="209">
        <f>O294*H294</f>
        <v>0</v>
      </c>
      <c r="Q294" s="209">
        <v>0</v>
      </c>
      <c r="R294" s="209">
        <f>Q294*H294</f>
        <v>0</v>
      </c>
      <c r="S294" s="209">
        <v>0</v>
      </c>
      <c r="T294" s="210">
        <f>S294*H294</f>
        <v>0</v>
      </c>
      <c r="AR294" s="16" t="s">
        <v>428</v>
      </c>
      <c r="AT294" s="16" t="s">
        <v>119</v>
      </c>
      <c r="AU294" s="16" t="s">
        <v>78</v>
      </c>
      <c r="AY294" s="16" t="s">
        <v>117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6" t="s">
        <v>78</v>
      </c>
      <c r="BK294" s="211">
        <f>ROUND(I294*H294,2)</f>
        <v>0</v>
      </c>
      <c r="BL294" s="16" t="s">
        <v>428</v>
      </c>
      <c r="BM294" s="16" t="s">
        <v>454</v>
      </c>
    </row>
    <row r="295" s="1" customFormat="1" ht="16.5" customHeight="1">
      <c r="B295" s="37"/>
      <c r="C295" s="200" t="s">
        <v>455</v>
      </c>
      <c r="D295" s="200" t="s">
        <v>119</v>
      </c>
      <c r="E295" s="201" t="s">
        <v>456</v>
      </c>
      <c r="F295" s="202" t="s">
        <v>457</v>
      </c>
      <c r="G295" s="203" t="s">
        <v>427</v>
      </c>
      <c r="H295" s="204">
        <v>1</v>
      </c>
      <c r="I295" s="205"/>
      <c r="J295" s="206">
        <f>ROUND(I295*H295,2)</f>
        <v>0</v>
      </c>
      <c r="K295" s="202" t="s">
        <v>1</v>
      </c>
      <c r="L295" s="42"/>
      <c r="M295" s="207" t="s">
        <v>1</v>
      </c>
      <c r="N295" s="208" t="s">
        <v>42</v>
      </c>
      <c r="O295" s="78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AR295" s="16" t="s">
        <v>428</v>
      </c>
      <c r="AT295" s="16" t="s">
        <v>119</v>
      </c>
      <c r="AU295" s="16" t="s">
        <v>78</v>
      </c>
      <c r="AY295" s="16" t="s">
        <v>117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6" t="s">
        <v>78</v>
      </c>
      <c r="BK295" s="211">
        <f>ROUND(I295*H295,2)</f>
        <v>0</v>
      </c>
      <c r="BL295" s="16" t="s">
        <v>428</v>
      </c>
      <c r="BM295" s="16" t="s">
        <v>458</v>
      </c>
    </row>
    <row r="296" s="1" customFormat="1" ht="16.5" customHeight="1">
      <c r="B296" s="37"/>
      <c r="C296" s="200" t="s">
        <v>459</v>
      </c>
      <c r="D296" s="200" t="s">
        <v>119</v>
      </c>
      <c r="E296" s="201" t="s">
        <v>460</v>
      </c>
      <c r="F296" s="202" t="s">
        <v>461</v>
      </c>
      <c r="G296" s="203" t="s">
        <v>427</v>
      </c>
      <c r="H296" s="204">
        <v>1</v>
      </c>
      <c r="I296" s="205"/>
      <c r="J296" s="206">
        <f>ROUND(I296*H296,2)</f>
        <v>0</v>
      </c>
      <c r="K296" s="202" t="s">
        <v>1</v>
      </c>
      <c r="L296" s="42"/>
      <c r="M296" s="207" t="s">
        <v>1</v>
      </c>
      <c r="N296" s="208" t="s">
        <v>42</v>
      </c>
      <c r="O296" s="78"/>
      <c r="P296" s="209">
        <f>O296*H296</f>
        <v>0</v>
      </c>
      <c r="Q296" s="209">
        <v>0</v>
      </c>
      <c r="R296" s="209">
        <f>Q296*H296</f>
        <v>0</v>
      </c>
      <c r="S296" s="209">
        <v>0</v>
      </c>
      <c r="T296" s="210">
        <f>S296*H296</f>
        <v>0</v>
      </c>
      <c r="AR296" s="16" t="s">
        <v>428</v>
      </c>
      <c r="AT296" s="16" t="s">
        <v>119</v>
      </c>
      <c r="AU296" s="16" t="s">
        <v>78</v>
      </c>
      <c r="AY296" s="16" t="s">
        <v>117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6" t="s">
        <v>78</v>
      </c>
      <c r="BK296" s="211">
        <f>ROUND(I296*H296,2)</f>
        <v>0</v>
      </c>
      <c r="BL296" s="16" t="s">
        <v>428</v>
      </c>
      <c r="BM296" s="16" t="s">
        <v>462</v>
      </c>
    </row>
    <row r="297" s="1" customFormat="1" ht="16.5" customHeight="1">
      <c r="B297" s="37"/>
      <c r="C297" s="200" t="s">
        <v>463</v>
      </c>
      <c r="D297" s="200" t="s">
        <v>119</v>
      </c>
      <c r="E297" s="201" t="s">
        <v>464</v>
      </c>
      <c r="F297" s="202" t="s">
        <v>465</v>
      </c>
      <c r="G297" s="203" t="s">
        <v>427</v>
      </c>
      <c r="H297" s="204">
        <v>1</v>
      </c>
      <c r="I297" s="205"/>
      <c r="J297" s="206">
        <f>ROUND(I297*H297,2)</f>
        <v>0</v>
      </c>
      <c r="K297" s="202" t="s">
        <v>1</v>
      </c>
      <c r="L297" s="42"/>
      <c r="M297" s="266" t="s">
        <v>1</v>
      </c>
      <c r="N297" s="267" t="s">
        <v>42</v>
      </c>
      <c r="O297" s="268"/>
      <c r="P297" s="269">
        <f>O297*H297</f>
        <v>0</v>
      </c>
      <c r="Q297" s="269">
        <v>0</v>
      </c>
      <c r="R297" s="269">
        <f>Q297*H297</f>
        <v>0</v>
      </c>
      <c r="S297" s="269">
        <v>0</v>
      </c>
      <c r="T297" s="270">
        <f>S297*H297</f>
        <v>0</v>
      </c>
      <c r="AR297" s="16" t="s">
        <v>428</v>
      </c>
      <c r="AT297" s="16" t="s">
        <v>119</v>
      </c>
      <c r="AU297" s="16" t="s">
        <v>78</v>
      </c>
      <c r="AY297" s="16" t="s">
        <v>117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6" t="s">
        <v>78</v>
      </c>
      <c r="BK297" s="211">
        <f>ROUND(I297*H297,2)</f>
        <v>0</v>
      </c>
      <c r="BL297" s="16" t="s">
        <v>428</v>
      </c>
      <c r="BM297" s="16" t="s">
        <v>466</v>
      </c>
    </row>
    <row r="298" s="1" customFormat="1" ht="6.96" customHeight="1">
      <c r="B298" s="56"/>
      <c r="C298" s="57"/>
      <c r="D298" s="57"/>
      <c r="E298" s="57"/>
      <c r="F298" s="57"/>
      <c r="G298" s="57"/>
      <c r="H298" s="57"/>
      <c r="I298" s="150"/>
      <c r="J298" s="57"/>
      <c r="K298" s="57"/>
      <c r="L298" s="42"/>
    </row>
  </sheetData>
  <sheetProtection sheet="1" autoFilter="0" formatColumns="0" formatRows="0" objects="1" scenarios="1" spinCount="100000" saltValue="9LlkbWAgpnsRiS/GmXaOdLn39nabM1aHMxwp1e8Oq9rwcidHyLBUW81py7fAswxAx8Iwm1LiV0WiqBFOlwuH0A==" hashValue="lYYRwr0OUloxusET8ghOwTT3Amo2ypOJ1U1E544ktrA+1hp69I67ZNxNRnamocBXtrKbe27kK2as+I/3EC0zmA==" algorithmName="SHA-512" password="CC35"/>
  <autoFilter ref="C90:K297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2019-03-19T13:59:33Z</dcterms:created>
  <dcterms:modified xsi:type="dcterms:W3CDTF">2019-03-19T13:59:36Z</dcterms:modified>
</cp:coreProperties>
</file>